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VFS01\Personal$\eszalska\Dokumenty_ES\2018\Powyżej 30.000 euro\Ubezpieczenie majątku\"/>
    </mc:Choice>
  </mc:AlternateContent>
  <bookViews>
    <workbookView xWindow="0" yWindow="0" windowWidth="21600" windowHeight="9735" tabRatio="631"/>
  </bookViews>
  <sheets>
    <sheet name="Zakładka nr 1" sheetId="13" r:id="rId1"/>
    <sheet name="Zakładka nr 2" sheetId="3" r:id="rId2"/>
    <sheet name="Zakładka nr 3" sheetId="4" r:id="rId3"/>
    <sheet name="Zakładka nr 4" sheetId="5" r:id="rId4"/>
    <sheet name="Zakładka nr 5" sheetId="11" r:id="rId5"/>
    <sheet name="Zakładka nr 6" sheetId="14" r:id="rId6"/>
  </sheets>
  <definedNames>
    <definedName name="_xlnm._FilterDatabase" localSheetId="3" hidden="1">'Zakładka nr 4'!$A$4:$W$4</definedName>
    <definedName name="A1060000">#REF!</definedName>
    <definedName name="A10600000">#REF!</definedName>
    <definedName name="A1400000">'Zakładka nr 6'!#REF!</definedName>
    <definedName name="B1090000">'Zakładka nr 6'!$B$1008331</definedName>
    <definedName name="end">#REF!</definedName>
  </definedNames>
  <calcPr calcId="152511" iterateDelta="1E-4"/>
</workbook>
</file>

<file path=xl/calcChain.xml><?xml version="1.0" encoding="utf-8"?>
<calcChain xmlns="http://schemas.openxmlformats.org/spreadsheetml/2006/main">
  <c r="C5" i="3" l="1"/>
  <c r="C8" i="3"/>
  <c r="C10" i="3"/>
  <c r="C11" i="3"/>
  <c r="C12" i="3"/>
  <c r="C15" i="3"/>
  <c r="C16" i="3"/>
  <c r="C18" i="3"/>
  <c r="C23" i="3"/>
  <c r="C24" i="3"/>
  <c r="C26" i="3"/>
  <c r="C27" i="3"/>
  <c r="C29" i="3"/>
  <c r="C3" i="4" l="1"/>
  <c r="E13" i="3"/>
  <c r="C13" i="3" s="1"/>
  <c r="E9" i="3"/>
  <c r="C9" i="3" s="1"/>
  <c r="E6" i="3"/>
  <c r="C6" i="3" s="1"/>
  <c r="E4" i="3"/>
  <c r="C4" i="3" s="1"/>
  <c r="E3" i="3"/>
  <c r="C3" i="3" s="1"/>
  <c r="F19" i="14" l="1"/>
  <c r="E19" i="14"/>
  <c r="D19" i="14"/>
  <c r="C19" i="14"/>
  <c r="C193" i="3" l="1"/>
  <c r="C195" i="3" l="1"/>
  <c r="F24" i="14" l="1"/>
  <c r="E24" i="14"/>
  <c r="D24" i="14"/>
  <c r="C24" i="14"/>
  <c r="E12" i="14"/>
  <c r="G19" i="14" l="1"/>
  <c r="G24" i="14"/>
  <c r="C75" i="3"/>
  <c r="C98" i="3" l="1"/>
  <c r="C58" i="3" l="1"/>
  <c r="C194" i="3" l="1"/>
  <c r="C180" i="3"/>
  <c r="C96" i="4" l="1"/>
  <c r="C95" i="4"/>
  <c r="C116" i="3"/>
  <c r="C18" i="4"/>
  <c r="C11" i="4"/>
  <c r="C10" i="4"/>
  <c r="C9" i="4"/>
  <c r="C7" i="4"/>
  <c r="C5" i="4"/>
  <c r="C15" i="4"/>
  <c r="C4" i="4"/>
  <c r="C72" i="3"/>
  <c r="C126" i="4" l="1"/>
  <c r="C127" i="4"/>
  <c r="C128" i="4" l="1"/>
  <c r="C110" i="3"/>
  <c r="C136" i="3"/>
  <c r="C122" i="3" l="1"/>
  <c r="C172" i="3" l="1"/>
  <c r="C99" i="3"/>
  <c r="C196" i="3" l="1"/>
  <c r="C197" i="3" s="1"/>
</calcChain>
</file>

<file path=xl/comments1.xml><?xml version="1.0" encoding="utf-8"?>
<comments xmlns="http://schemas.openxmlformats.org/spreadsheetml/2006/main">
  <authors>
    <author>PrzemekB</author>
  </authors>
  <commentList>
    <comment ref="J10" authorId="0" shapeId="0">
      <text>
        <r>
          <rPr>
            <sz val="9"/>
            <color indexed="81"/>
            <rFont val="Tahoma"/>
            <family val="2"/>
            <charset val="238"/>
          </rPr>
          <t xml:space="preserve">MASA WŁASNA, NIE DMC
</t>
        </r>
      </text>
    </comment>
    <comment ref="B34" authorId="0" shapeId="0">
      <text>
        <r>
          <rPr>
            <sz val="9"/>
            <color indexed="81"/>
            <rFont val="Tahoma"/>
            <family val="2"/>
            <charset val="238"/>
          </rPr>
          <t xml:space="preserve">Tablice tymczasowe
</t>
        </r>
      </text>
    </comment>
  </commentList>
</comments>
</file>

<file path=xl/sharedStrings.xml><?xml version="1.0" encoding="utf-8"?>
<sst xmlns="http://schemas.openxmlformats.org/spreadsheetml/2006/main" count="2009" uniqueCount="695">
  <si>
    <t>Lp.</t>
  </si>
  <si>
    <t>Zakres ubezpieczenia</t>
  </si>
  <si>
    <t>1.</t>
  </si>
  <si>
    <t>2.</t>
  </si>
  <si>
    <t>3.</t>
  </si>
  <si>
    <t>4.</t>
  </si>
  <si>
    <t>5.</t>
  </si>
  <si>
    <t>6.</t>
  </si>
  <si>
    <t>7.</t>
  </si>
  <si>
    <t>8.</t>
  </si>
  <si>
    <t>9.</t>
  </si>
  <si>
    <t>10.</t>
  </si>
  <si>
    <t>11.</t>
  </si>
  <si>
    <t>12.</t>
  </si>
  <si>
    <t>13.</t>
  </si>
  <si>
    <t>OC</t>
  </si>
  <si>
    <t>Jednostka</t>
  </si>
  <si>
    <t>AC</t>
  </si>
  <si>
    <t>nie dotyczy</t>
  </si>
  <si>
    <t>Materiał</t>
  </si>
  <si>
    <t>Przedmiot ubezpieczenia</t>
  </si>
  <si>
    <t>Powierzchnia w m2</t>
  </si>
  <si>
    <t>Rok budowy budynku</t>
  </si>
  <si>
    <t>Ścian</t>
  </si>
  <si>
    <t>Stropów</t>
  </si>
  <si>
    <t>Pokrycie dachu</t>
  </si>
  <si>
    <t>Razem:</t>
  </si>
  <si>
    <t>Suma ubezpieczenia</t>
  </si>
  <si>
    <t>Sprzęt elektroniczny stacjonarny</t>
  </si>
  <si>
    <t>Sprzęt elektroniczny przenośny</t>
  </si>
  <si>
    <t>Kserokopiarki, urządzenia wielofunkcyjne</t>
  </si>
  <si>
    <t>Aktualna suma AC</t>
  </si>
  <si>
    <t>14.</t>
  </si>
  <si>
    <t>15.</t>
  </si>
  <si>
    <t>Grupa KŚT</t>
  </si>
  <si>
    <t>Suma ubezpieczenia w zł</t>
  </si>
  <si>
    <t>Liczba miejsc</t>
  </si>
  <si>
    <t>Użytkownik</t>
  </si>
  <si>
    <t>Marka</t>
  </si>
  <si>
    <t>Zabezpieczenia przeciwpożarowe</t>
  </si>
  <si>
    <t>Zabezpieczenia przeciwkradzieżowe</t>
  </si>
  <si>
    <t>-</t>
  </si>
  <si>
    <t>Monitoring</t>
  </si>
  <si>
    <t>Ubezpieczający</t>
  </si>
  <si>
    <t>Ubezpieczony</t>
  </si>
  <si>
    <t>Maszyny, wyposażenie i urządzenia</t>
  </si>
  <si>
    <t>Dyski zewnętrzne</t>
  </si>
  <si>
    <t>Pojazdy wolnobieżne</t>
  </si>
  <si>
    <t>Remonty</t>
  </si>
  <si>
    <t>UWAGI</t>
  </si>
  <si>
    <t>Konstrukcja dachu</t>
  </si>
  <si>
    <t>Telefony komórkowe</t>
  </si>
  <si>
    <t>Centrale telefoniczne, telefony, faksy</t>
  </si>
  <si>
    <t>Tablice multimedialne</t>
  </si>
  <si>
    <t>Projektory, rzutniki</t>
  </si>
  <si>
    <t>Serwery</t>
  </si>
  <si>
    <t xml:space="preserve">WYKAZ POJAZDÓW </t>
  </si>
  <si>
    <t>Dane pojazdu</t>
  </si>
  <si>
    <t>Rodzaj pojazdu</t>
  </si>
  <si>
    <t>Rok produkcji</t>
  </si>
  <si>
    <t>Numer rejestracyjny</t>
  </si>
  <si>
    <t>Moc silnika [kW]</t>
  </si>
  <si>
    <t>NNW</t>
  </si>
  <si>
    <t>Model / Typ / Wersja</t>
  </si>
  <si>
    <t>Pojemność silnika [cm3]</t>
  </si>
  <si>
    <t>Ładowność 
[kg]</t>
  </si>
  <si>
    <t>DMC 
[kg]</t>
  </si>
  <si>
    <t>Wartość księgowa brutto</t>
  </si>
  <si>
    <t>Numer fabryczny lub inwentarzowy</t>
  </si>
  <si>
    <t>Nr nadwozia / podwozia [VIN]</t>
  </si>
  <si>
    <t>Zagrożenie powodziowe</t>
  </si>
  <si>
    <t>Konserwator zabytków</t>
  </si>
  <si>
    <t>Zgodne z przepisami o ochronie przeciwpożarowej</t>
  </si>
  <si>
    <t>Urządzenie sygnalizujące powstanie pożaru</t>
  </si>
  <si>
    <t>Stałe urządzenia gaśnicze uruchamiane automatycznie</t>
  </si>
  <si>
    <t>Pozostałe zabezpieczenia</t>
  </si>
  <si>
    <t>Okratowane okna budynków</t>
  </si>
  <si>
    <t>Wszystkie drzwi zewnętrzne zaopatrzone są w co najmniej 2 zamki wielozastwkowe</t>
  </si>
  <si>
    <t xml:space="preserve">Stały dozór wewnętrzny </t>
  </si>
  <si>
    <t>Stały dozór na zewntątrz obiektu</t>
  </si>
  <si>
    <t>System alarmowy z powiadomieniem służb patralowych z całodobową ochroną (Policja, firmy, ochroma mienia)</t>
  </si>
  <si>
    <t>System alarmowy bez stałego adresata alarmu</t>
  </si>
  <si>
    <t>Gaśnice lub agregaty</t>
  </si>
  <si>
    <t>Hydranty zewnętrzne</t>
  </si>
  <si>
    <t>Hydranty wewnętrzne</t>
  </si>
  <si>
    <t>Budynek</t>
  </si>
  <si>
    <t>Marka, typ/model/wersja</t>
  </si>
  <si>
    <t>Są stosowane zabezpieczenia przeciwkradzieżowe</t>
  </si>
  <si>
    <t>86-010 Koronowo</t>
  </si>
  <si>
    <t>ul. Pomianowskiego 1</t>
  </si>
  <si>
    <t>ul. Wąskotorowa 4</t>
  </si>
  <si>
    <t>ul. Dworcowa 5</t>
  </si>
  <si>
    <t>86-011 Wtelno</t>
  </si>
  <si>
    <t>ul. Tucholska 8</t>
  </si>
  <si>
    <t>86-013 Mąkowarsko</t>
  </si>
  <si>
    <t>ul. Pomianowskiego 16</t>
  </si>
  <si>
    <t>ul. Dworcowa 48</t>
  </si>
  <si>
    <t>ul. Paderewskiego 3</t>
  </si>
  <si>
    <t>ul. Bydgoska 17</t>
  </si>
  <si>
    <t>Miejsko - Gminny Ośrodek Pomocy Społecznej w Koronowie</t>
  </si>
  <si>
    <t>Miejsko - Gminny Zespół Edukacji w Koronowie</t>
  </si>
  <si>
    <t>Miejsko – Gminny Ośrodek Sportu i Rekreacji w Koronowie</t>
  </si>
  <si>
    <t>Przedszkole Samorządowe z Oddziałami integracyjnymi w Koronowie</t>
  </si>
  <si>
    <t>Zespół Szkół im. Leona Wyczółkowskiego we Wtelnie</t>
  </si>
  <si>
    <t>Szkoła Podstawowa w Witoldowie</t>
  </si>
  <si>
    <t>Szkoła Podstawowa w Sitowcu</t>
  </si>
  <si>
    <t>Szkoła Podstawowa w Buszkowie</t>
  </si>
  <si>
    <t>Szkoła Podstawowa nr 2 im. Jana Pawła II w Koronowie</t>
  </si>
  <si>
    <t>Żłobek Samorządowy w Koronowie</t>
  </si>
  <si>
    <t>Żłobek Samorządowy we Wtelnie</t>
  </si>
  <si>
    <t>Serwery, infrastruktura sieciowa</t>
  </si>
  <si>
    <t>Telewizory, sprzęt RTV</t>
  </si>
  <si>
    <t>Telefony</t>
  </si>
  <si>
    <t>Projektory, rzutniki itp.</t>
  </si>
  <si>
    <t>Tablice i zestawy multimedialne</t>
  </si>
  <si>
    <t>Plac zabaw</t>
  </si>
  <si>
    <t>Ogrodzenia</t>
  </si>
  <si>
    <t>Hala sportowo-widowiskowa ul. Wąskotorowa 4</t>
  </si>
  <si>
    <t>Kasa fiskalna</t>
  </si>
  <si>
    <t>Kosiarka ciągnikowa</t>
  </si>
  <si>
    <t>cegła</t>
  </si>
  <si>
    <t>drewniany</t>
  </si>
  <si>
    <t>eternit</t>
  </si>
  <si>
    <t>murowany</t>
  </si>
  <si>
    <t>płyty prefabrykowane</t>
  </si>
  <si>
    <t>gazobeton</t>
  </si>
  <si>
    <t>Budynek szkolny, ul. Tucholska 8, 86-013 Mąkowarsko</t>
  </si>
  <si>
    <t>Pawilon, ul. Tucholska 8, 86-013 Mąkowarsko</t>
  </si>
  <si>
    <t>Budynek gospodarczy, ul. Tucholska 8, 86-013 Mąkowarsko</t>
  </si>
  <si>
    <t>Miasteczko komunikacyjne, ul. Tucholska 8, 86-013 Mąkowarsko</t>
  </si>
  <si>
    <t>Sala gimnastyczna z pomieszczeniami towarzyszącymi, ul. Tucholska 8, 86-013 Mąkowarsko</t>
  </si>
  <si>
    <t>2 kondygnacje + poddasze</t>
  </si>
  <si>
    <t>TAK</t>
  </si>
  <si>
    <t>Tablice interaktywne z wyposażeniem</t>
  </si>
  <si>
    <t>Kserokopiarki</t>
  </si>
  <si>
    <t>Telewizor</t>
  </si>
  <si>
    <t>żelbetowy</t>
  </si>
  <si>
    <t>dachówka</t>
  </si>
  <si>
    <t>Zestawy interaktywne</t>
  </si>
  <si>
    <t>CBY88VT</t>
  </si>
  <si>
    <t>osobowy</t>
  </si>
  <si>
    <t>ZFA22300005172818</t>
  </si>
  <si>
    <t>Gmina</t>
  </si>
  <si>
    <t>MGOPS</t>
  </si>
  <si>
    <t>BGU3521</t>
  </si>
  <si>
    <t>NIEWIADÓW</t>
  </si>
  <si>
    <t>SWN5201C0S0004803</t>
  </si>
  <si>
    <t>Budynek szkoły, ul. Pomianowskiego 16</t>
  </si>
  <si>
    <t>beton</t>
  </si>
  <si>
    <t>papa</t>
  </si>
  <si>
    <t>Ratusz Miejski w Koronowie przy Placu Zwycięstwa 1</t>
  </si>
  <si>
    <t>Świetlica wiejska w Samociążku</t>
  </si>
  <si>
    <t>Centrum kultury Synagoga</t>
  </si>
  <si>
    <t>Świetlica wiejska w Krąpiewie</t>
  </si>
  <si>
    <t>Świetlica wiejska w Łąsku Małym</t>
  </si>
  <si>
    <t>Świetlica wiejska i remiza strażacka w Więzownie</t>
  </si>
  <si>
    <t>Świetlica wiejska w Morzewcu</t>
  </si>
  <si>
    <t>Świetlica wiejska w Skarbiewie</t>
  </si>
  <si>
    <t>Świetlica wiejska w Nowym Dworze</t>
  </si>
  <si>
    <t>Świetlica wiejska z remizą strażacką w Wilczu</t>
  </si>
  <si>
    <t>Dom kultury z remizą strażacką w Wierzchucinie Królewskim</t>
  </si>
  <si>
    <t>Świetlica wiejska z remizą strażacką w Glinkach</t>
  </si>
  <si>
    <t>Świetlica wiejska z remizą strażacką w Gogolinku</t>
  </si>
  <si>
    <t>Świetlica wiejska w Hucie</t>
  </si>
  <si>
    <t>Świetlica wiejska z remizą strażacką w Starym Dworze</t>
  </si>
  <si>
    <t>Świetlica wiejska w Salnie</t>
  </si>
  <si>
    <t>Świetlica wiejska w Tryszczynie</t>
  </si>
  <si>
    <t>Świetlica wiejska w Wiskitnie</t>
  </si>
  <si>
    <t>Świetlica wiejska w Nowym Jasińcu</t>
  </si>
  <si>
    <t>Dom kultury w Mąkowarsku</t>
  </si>
  <si>
    <t>Świetlica wiejska w Bytkowicach</t>
  </si>
  <si>
    <t>Świetlica wiejska w Starym Jasińcu</t>
  </si>
  <si>
    <t>Świetlica wiejska w Popielewie</t>
  </si>
  <si>
    <t>Świetlica wiejska w Osieku</t>
  </si>
  <si>
    <t>Świetlica wiejska w Gościeradzu</t>
  </si>
  <si>
    <t>Budynek gospodarczy w Samociążku</t>
  </si>
  <si>
    <t>Kuźnia w Tryszczynie</t>
  </si>
  <si>
    <t>Wiaty autobusowe na terenie gminy (3 szt.)</t>
  </si>
  <si>
    <t>Przystanek autobusowy przy ul. Paderewskiego w Koronowie</t>
  </si>
  <si>
    <t>Ciepłociąg</t>
  </si>
  <si>
    <t>Łącza światłowodowe</t>
  </si>
  <si>
    <t>Fontanna</t>
  </si>
  <si>
    <t>Bilbordy i witacze</t>
  </si>
  <si>
    <t>Park przemysłowy</t>
  </si>
  <si>
    <t>Mostek na stawie w gogolinie</t>
  </si>
  <si>
    <t>Stojaki na rowery</t>
  </si>
  <si>
    <t>Budynek gospodarczy przy ul. Pomianowskiego 1 w Koronowie</t>
  </si>
  <si>
    <t>Infoboxy</t>
  </si>
  <si>
    <t>Parking, Ogrodzenie</t>
  </si>
  <si>
    <t>rozbudowa, nadbudowa i przebudowa zakończona w 2016 roku</t>
  </si>
  <si>
    <t>betonowe-terriva</t>
  </si>
  <si>
    <t>dach płaski styropapa</t>
  </si>
  <si>
    <t>budynek ma 2 kondygnacje, wyposażony w windę</t>
  </si>
  <si>
    <t>urządzenie alarmowe i firma ochroniarska</t>
  </si>
  <si>
    <t>Budynek - Przedszkole, ul. Dworcowa 5</t>
  </si>
  <si>
    <t>Budynek - Przedszkole, ul. Paderewskiego 3</t>
  </si>
  <si>
    <t>budynek ma 2 kondygnacje</t>
  </si>
  <si>
    <t>budynek ma 3 kondygnacje; wyposażony w windę towarową</t>
  </si>
  <si>
    <t>drewniano betonowe</t>
  </si>
  <si>
    <t>prefabrykowane DZ3</t>
  </si>
  <si>
    <t>drewniane</t>
  </si>
  <si>
    <t>Budynek szkolny, Witoldowo 33</t>
  </si>
  <si>
    <t>Pawilon szkolny, Witoldowo 33</t>
  </si>
  <si>
    <t>Budynek gospodarczy, Witoldowo 33</t>
  </si>
  <si>
    <t>parter + 1 piętro</t>
  </si>
  <si>
    <t xml:space="preserve">parter </t>
  </si>
  <si>
    <t>parter</t>
  </si>
  <si>
    <t>Ogrodzenie</t>
  </si>
  <si>
    <t>ceglano-betonowe</t>
  </si>
  <si>
    <t>betonowe</t>
  </si>
  <si>
    <t>budynek ma 4 kondygnacje, wyposażony w windę</t>
  </si>
  <si>
    <t>w sali komputerowej</t>
  </si>
  <si>
    <t>Urządzenie wielofunkcyjne</t>
  </si>
  <si>
    <t>Kserokopiarka</t>
  </si>
  <si>
    <t>żelbetowe z płyt kanałowych</t>
  </si>
  <si>
    <t>papa zgrzewalna</t>
  </si>
  <si>
    <t>przyczepa lekka</t>
  </si>
  <si>
    <t>specjalny</t>
  </si>
  <si>
    <t>ciężarowy</t>
  </si>
  <si>
    <t>FORD</t>
  </si>
  <si>
    <t>Transit</t>
  </si>
  <si>
    <t>MAN</t>
  </si>
  <si>
    <t>STAR</t>
  </si>
  <si>
    <t>PEUGEOT</t>
  </si>
  <si>
    <t>IVECO</t>
  </si>
  <si>
    <t>FS LUBLIN</t>
  </si>
  <si>
    <t>MERCEDES-BENZ</t>
  </si>
  <si>
    <t>POZOSTAŁE POJAZDY WOLNOBIEŻNE</t>
  </si>
  <si>
    <t>CBY23HY</t>
  </si>
  <si>
    <t>CBYV277</t>
  </si>
  <si>
    <t>CBY88HN</t>
  </si>
  <si>
    <t>CBY98VW</t>
  </si>
  <si>
    <t>CBYA634</t>
  </si>
  <si>
    <t>CBYFH06</t>
  </si>
  <si>
    <t>BGC8408</t>
  </si>
  <si>
    <t>CBY7T06</t>
  </si>
  <si>
    <t>specjalny pożarniczy</t>
  </si>
  <si>
    <t>JELCZ</t>
  </si>
  <si>
    <t>VOLKSWAGEN</t>
  </si>
  <si>
    <t>005</t>
  </si>
  <si>
    <t>1326 AF 4x4</t>
  </si>
  <si>
    <t>DL 30</t>
  </si>
  <si>
    <t>THULE</t>
  </si>
  <si>
    <t>LANCIA</t>
  </si>
  <si>
    <t>Lybra</t>
  </si>
  <si>
    <t>W-600</t>
  </si>
  <si>
    <t>T2</t>
  </si>
  <si>
    <t>244 GBA</t>
  </si>
  <si>
    <t>Partner 1.4 KAT</t>
  </si>
  <si>
    <t>208D</t>
  </si>
  <si>
    <t>przyczepa ciężarowa - scena mobilna wraz z oświetleniem i nagłośnieniem</t>
  </si>
  <si>
    <t>CBYNP98</t>
  </si>
  <si>
    <t>CBYUW34</t>
  </si>
  <si>
    <t>CBY22610</t>
  </si>
  <si>
    <t>WIOLA</t>
  </si>
  <si>
    <t>TGM 18.340</t>
  </si>
  <si>
    <t>Daily 59.12</t>
  </si>
  <si>
    <t>CBY19C8</t>
  </si>
  <si>
    <t>CBY45PK</t>
  </si>
  <si>
    <t>CBY92T1</t>
  </si>
  <si>
    <t>CBY99HY</t>
  </si>
  <si>
    <t>CBYNM97</t>
  </si>
  <si>
    <t>CBYNM93</t>
  </si>
  <si>
    <t>CBYNS23</t>
  </si>
  <si>
    <t>CBYNT55</t>
  </si>
  <si>
    <t>OSP Gościeradz</t>
  </si>
  <si>
    <t>OSP KSRG Mąkworsko</t>
  </si>
  <si>
    <t>OSP Koronowo</t>
  </si>
  <si>
    <t>OSP KSRG Koronowo</t>
  </si>
  <si>
    <t>OSP Wierzchucin Królewski</t>
  </si>
  <si>
    <t>Urząd Miejski</t>
  </si>
  <si>
    <t>OSP Wtelno</t>
  </si>
  <si>
    <t>ZS Wierzchucin Królewski</t>
  </si>
  <si>
    <t>CBYNY95</t>
  </si>
  <si>
    <t>Sitowiec 16</t>
  </si>
  <si>
    <t>Buszkowo 53</t>
  </si>
  <si>
    <t>Witoldowo 33</t>
  </si>
  <si>
    <t>blacha</t>
  </si>
  <si>
    <t>Budynek szkoły, Buszkowo 53</t>
  </si>
  <si>
    <t>cegła kratówka</t>
  </si>
  <si>
    <t>płaski</t>
  </si>
  <si>
    <t>prefabrykowane</t>
  </si>
  <si>
    <t>Alarm</t>
  </si>
  <si>
    <t>Ogrodzenie placu zabaw</t>
  </si>
  <si>
    <t>Rok budowy budynku / data przyjęcia</t>
  </si>
  <si>
    <t>Adres</t>
  </si>
  <si>
    <t>REGON</t>
  </si>
  <si>
    <t>NIP</t>
  </si>
  <si>
    <t>Opis działalności</t>
  </si>
  <si>
    <t>Pełna nazwa jednostki</t>
  </si>
  <si>
    <t>Nauczycieli</t>
  </si>
  <si>
    <t xml:space="preserve">Liczba zatrudnionych </t>
  </si>
  <si>
    <t>Ogółem</t>
  </si>
  <si>
    <t>Kod pocztowy</t>
  </si>
  <si>
    <t>Ulica</t>
  </si>
  <si>
    <t>8899Z</t>
  </si>
  <si>
    <t>Centrala telefoniczna</t>
  </si>
  <si>
    <t>Terminale mobilne</t>
  </si>
  <si>
    <t>CITROEN </t>
  </si>
  <si>
    <t>CBY26288</t>
  </si>
  <si>
    <t>VF77JBHY6HN530010</t>
  </si>
  <si>
    <t>31.08.2020 </t>
  </si>
  <si>
    <t>Data następnego badania technicznego</t>
  </si>
  <si>
    <t>Berlingo</t>
  </si>
  <si>
    <t>Rodzaj paliwa</t>
  </si>
  <si>
    <t>D</t>
  </si>
  <si>
    <t>x</t>
  </si>
  <si>
    <t>5201C</t>
  </si>
  <si>
    <t>bezterminowo</t>
  </si>
  <si>
    <t>9319Z</t>
  </si>
  <si>
    <t>NIE</t>
  </si>
  <si>
    <t>TAK - pomieszczenia administracji</t>
  </si>
  <si>
    <t>Stadion Miejski, ul. Klasztorna, Koronowo</t>
  </si>
  <si>
    <t>Plac Zabaw (Witosa), ul. Witosa, Koronowo</t>
  </si>
  <si>
    <t>Kort Tenisowy (Klasztorna), ul. Klasztorna, Koronowo</t>
  </si>
  <si>
    <t>Skatepark, ul. Pomianowskiego 16, Koronowo</t>
  </si>
  <si>
    <t>Plac Zabaw (Różana), ul. Różana, Koronowo</t>
  </si>
  <si>
    <t>Plac Zabaw (Pomianowskiego), ul. Pomianowskiego 16, Koronowo</t>
  </si>
  <si>
    <t>Plac Zabaw (Spacerowa), ul. Spacerowa, Koronowo</t>
  </si>
  <si>
    <t>Strefa Fitness (przy Pl. Zabaw Pomianowskiego), ul. Pomianowskiego 16, Koronowo</t>
  </si>
  <si>
    <t>Plac Zabaw (Pieczyska), Pieczyska, Koronowo</t>
  </si>
  <si>
    <t>Budynek socjalny (na stadionie), ul. Klasztorna, Koronowo</t>
  </si>
  <si>
    <t>Kompleks sportowy Orlik, ul. Pomianowskiego 16,  Koronowo</t>
  </si>
  <si>
    <t>Sprzęt Rehabilitacyjny dla dorosłych, ul. Wąskotorowa 4, Koronowo</t>
  </si>
  <si>
    <t>MGOSIR</t>
  </si>
  <si>
    <t>Sprzęt muzyczny i nagłaśniający</t>
  </si>
  <si>
    <t>Serwer</t>
  </si>
  <si>
    <t>DAEWOO </t>
  </si>
  <si>
    <t>LUBLIN 330212</t>
  </si>
  <si>
    <t>CBYNH95</t>
  </si>
  <si>
    <t> V</t>
  </si>
  <si>
    <t>II</t>
  </si>
  <si>
    <t>PARTNER </t>
  </si>
  <si>
    <t>ciężarowy uniwersalny</t>
  </si>
  <si>
    <t>SUL330212X0039665</t>
  </si>
  <si>
    <t>Sprzęt nagłaśniający w Hali Sportowo-Widowiskowej</t>
  </si>
  <si>
    <t>Przedszkole Samorządowe z Oddziałami Integracyjnymi w Koronowie</t>
  </si>
  <si>
    <t>Liczba uczniów</t>
  </si>
  <si>
    <t xml:space="preserve"> Ściany murowane, zewnętrzne elementy ścienne z fakturą elewacyjną typu baranek</t>
  </si>
  <si>
    <t xml:space="preserve"> Ściany murowane, zewnętrzne elementy ścienne z fakturą elewacyjną typu na gładko</t>
  </si>
  <si>
    <t> Stropy żelbetonowe- kanałowe</t>
  </si>
  <si>
    <t> Płyty korytowe z pokryciem papowym</t>
  </si>
  <si>
    <t> Papowe, papa asfaltowa termozgrze-walna</t>
  </si>
  <si>
    <t> Stropy drewniane</t>
  </si>
  <si>
    <t> Konstrukcja dachu drewniana</t>
  </si>
  <si>
    <t> Blacha stalowa ocynkowana</t>
  </si>
  <si>
    <t>Pozostały sprzęt elektroniczny, w tym starszy niż sprzed 2011 roku oraz elektryczny niewykazany do specjalistycznego ubezpieczenia</t>
  </si>
  <si>
    <t>Budynek Gospodarczy, ul. Wąskotorowa 4</t>
  </si>
  <si>
    <t>drewniany budynek gospodarczy</t>
  </si>
  <si>
    <t>8520Z</t>
  </si>
  <si>
    <t>001155800</t>
  </si>
  <si>
    <t>TAK - zewnętrzny</t>
  </si>
  <si>
    <t>TAK - wewnętrzny i zewnętrzny</t>
  </si>
  <si>
    <t>Szkoła Podstawowa im. Obrońców Westerplatte w Mąkowarsku</t>
  </si>
  <si>
    <t>Telefony bezprzewodowe, bramka GSM</t>
  </si>
  <si>
    <t>Dygestorium</t>
  </si>
  <si>
    <t>Zestaw demonstracyjny do optyki geometrycznej</t>
  </si>
  <si>
    <t>Kompleks boisk sportowych ORLIK, ul. Tucholska 8, 86-013 Mąkowarsko</t>
  </si>
  <si>
    <t>001155791</t>
  </si>
  <si>
    <t>Budynek szkoły</t>
  </si>
  <si>
    <t>wymiana okien, odwilgocenie, platforma dla osób niepełnosprawnych</t>
  </si>
  <si>
    <t>murowane</t>
  </si>
  <si>
    <t>Rejestrator wejścia/wyjścia do i ze szkoły za pomocą kart magnetycznych</t>
  </si>
  <si>
    <t>Telefon, bramka GSM</t>
  </si>
  <si>
    <t>Mienie - gr. II  KŚT (m.in. budowle), pozostałe środki trwałe</t>
  </si>
  <si>
    <t>091221240</t>
  </si>
  <si>
    <t>092324774</t>
  </si>
  <si>
    <t>001155437</t>
  </si>
  <si>
    <t>Pawilon, Sitowiec 16</t>
  </si>
  <si>
    <t>Stara część budynku, Sitowiec 16</t>
  </si>
  <si>
    <t>rozbudowa-odbiór grudzień 2002 r.</t>
  </si>
  <si>
    <t>nowe pokrycie dachowe-blachodachówka</t>
  </si>
  <si>
    <t>żelbeton</t>
  </si>
  <si>
    <t>drewniana - krokwie</t>
  </si>
  <si>
    <t>Projektor (szt. 3)</t>
  </si>
  <si>
    <t>alarm</t>
  </si>
  <si>
    <t>Urządzenia wielofunkcyjne</t>
  </si>
  <si>
    <t>Wizualizer</t>
  </si>
  <si>
    <t>Budynek szkolny, 86-017 Wierzchucin Królewski 35</t>
  </si>
  <si>
    <t>Budynek przedszkola, 86-017 Wierzchucin Królewski 103</t>
  </si>
  <si>
    <t>Budynek gospodarczy - stodoła, 86-017 Wierzchucin Królewski 35</t>
  </si>
  <si>
    <t>Sala gimnastyczna, 86-017 Wierzchucin Królewski</t>
  </si>
  <si>
    <t>Budynek gospodarczy przedszkola, 86-017 Wierzchucin Królewski 103</t>
  </si>
  <si>
    <t>31.12.2007 remont elewacji i wymiana okien</t>
  </si>
  <si>
    <t>31.12.2007 wymiana okien, remont elewacji</t>
  </si>
  <si>
    <t>wymiana okien, podłóg</t>
  </si>
  <si>
    <t>drewniana</t>
  </si>
  <si>
    <t>betonowa</t>
  </si>
  <si>
    <t>stalowy</t>
  </si>
  <si>
    <t>suporex</t>
  </si>
  <si>
    <t>TAK - wewnętrzny</t>
  </si>
  <si>
    <t>Wierzchucin Królewski 35</t>
  </si>
  <si>
    <t>Ogrodzenie, Wierzchucin Królewski 35</t>
  </si>
  <si>
    <t>Miasteczko komunikacyjne, Wieszchucin Królewski 35</t>
  </si>
  <si>
    <t>Plac zabaw, Wieszchucin Królewski 135</t>
  </si>
  <si>
    <t>SUL331412Y0042331</t>
  </si>
  <si>
    <t>Sprzet muzyczny i nagłaśniający</t>
  </si>
  <si>
    <t>Centrala telefoniczna, faks</t>
  </si>
  <si>
    <t>Projektory</t>
  </si>
  <si>
    <t>001155822</t>
  </si>
  <si>
    <t>Szkoła Podstawowa im.kpt.ż.w.Tadeusza Ziółkowskiego w Wierzchucinie Królewskim</t>
  </si>
  <si>
    <t>8560Z</t>
  </si>
  <si>
    <t>093061271</t>
  </si>
  <si>
    <t>Budynek dydaktyczny z salą gimnastyczną, ul. Szkolna 7; 86-011 Wtelno</t>
  </si>
  <si>
    <t>Obecnie przeprowadzana jest termomodernizacja budynku; termin zakończenia - październik 2018 r.</t>
  </si>
  <si>
    <t>żelbetowy; stalowy</t>
  </si>
  <si>
    <t>Wizualizer cyfrowy</t>
  </si>
  <si>
    <t>Trinokularowy mikroskop stereoskopowy</t>
  </si>
  <si>
    <t>CBY42T1</t>
  </si>
  <si>
    <t>B 750</t>
  </si>
  <si>
    <t>przyczepa</t>
  </si>
  <si>
    <t>SWNB750009F046500</t>
  </si>
  <si>
    <t>ZS Wtelno</t>
  </si>
  <si>
    <t>Szkoła Podstawowa nr 1 im.Komisji Edukacji Narodowej</t>
  </si>
  <si>
    <t>367992460</t>
  </si>
  <si>
    <t>termomodernizacja - 2018r.</t>
  </si>
  <si>
    <t xml:space="preserve">Magiczny Dywan </t>
  </si>
  <si>
    <t xml:space="preserve">Tablica świetlna </t>
  </si>
  <si>
    <t>Miejsko-Gminny Zespół Edukacji w Koronowie</t>
  </si>
  <si>
    <t>6920Z</t>
  </si>
  <si>
    <t>001155443</t>
  </si>
  <si>
    <t>drewniana dwuspadowa</t>
  </si>
  <si>
    <t xml:space="preserve">dachówka karpiówka </t>
  </si>
  <si>
    <t>dozór agencji ochrony "Solid Security"</t>
  </si>
  <si>
    <t>ul. Szosa Kotomierska 3</t>
  </si>
  <si>
    <t>ul. Szkolna 7</t>
  </si>
  <si>
    <t>Szkoła Podstawowa nr 1 im. Komisji Edukacji Narodowej w Koronowie</t>
  </si>
  <si>
    <t>Gmina Koronowo</t>
  </si>
  <si>
    <t>Urząd Miejski w Koronowie</t>
  </si>
  <si>
    <t>092350665</t>
  </si>
  <si>
    <t>000523436</t>
  </si>
  <si>
    <t>091293439</t>
  </si>
  <si>
    <t>001155450</t>
  </si>
  <si>
    <t>366431890</t>
  </si>
  <si>
    <t>363304629</t>
  </si>
  <si>
    <t>dźwigary klejone</t>
  </si>
  <si>
    <t>SUS0244ATS0012541</t>
  </si>
  <si>
    <t>WF0LXXBDFL3U22270</t>
  </si>
  <si>
    <t>WDB9763641L173406</t>
  </si>
  <si>
    <t>WV2ZZZ70ZPH131696</t>
  </si>
  <si>
    <t>WV2ZZZ70ZPH130527</t>
  </si>
  <si>
    <t>SUC075B0F60004857</t>
  </si>
  <si>
    <t>UH2000C25AP315646</t>
  </si>
  <si>
    <t>P244IMT07817</t>
  </si>
  <si>
    <t>VF35FKFWF60351936</t>
  </si>
  <si>
    <t>WDB6013671P325491</t>
  </si>
  <si>
    <t>SUJP422CCV0000195</t>
  </si>
  <si>
    <t>ZLA83900000153120</t>
  </si>
  <si>
    <t>WMAN38ZZ6CY283395</t>
  </si>
  <si>
    <t>SUCE6APA7E1001302</t>
  </si>
  <si>
    <t>ZCFC59801X5193447</t>
  </si>
  <si>
    <t>FS Lublin</t>
  </si>
  <si>
    <t>Fiat</t>
  </si>
  <si>
    <t>Doblo 1.9 JTD Actual</t>
  </si>
  <si>
    <t>Niewiadów</t>
  </si>
  <si>
    <t>CBY23063</t>
  </si>
  <si>
    <t>Volvo</t>
  </si>
  <si>
    <t>FM7</t>
  </si>
  <si>
    <t>CBY23478</t>
  </si>
  <si>
    <t>SUL332212V0027410</t>
  </si>
  <si>
    <t>CBY22603</t>
  </si>
  <si>
    <t>Renault</t>
  </si>
  <si>
    <t>Master</t>
  </si>
  <si>
    <t>VF1FDBEH527539721</t>
  </si>
  <si>
    <t>CBY05NT</t>
  </si>
  <si>
    <t>3N</t>
  </si>
  <si>
    <t>SUL33243230073801</t>
  </si>
  <si>
    <t>CBYA828</t>
  </si>
  <si>
    <t>Scudo 1.9 DS. Vetrato</t>
  </si>
  <si>
    <t>ZFA22000012662380</t>
  </si>
  <si>
    <t>CBY26575</t>
  </si>
  <si>
    <t>Chevrolet</t>
  </si>
  <si>
    <t>Epica</t>
  </si>
  <si>
    <t>KL1LF69KJ7B063962</t>
  </si>
  <si>
    <t>CBY25998</t>
  </si>
  <si>
    <t>ZCFB71LM602655995</t>
  </si>
  <si>
    <t>OSP w Mąkowarsku</t>
  </si>
  <si>
    <t>01956</t>
  </si>
  <si>
    <t>specjalny inny</t>
  </si>
  <si>
    <t>YV2J4DFA7Y1202250</t>
  </si>
  <si>
    <t>OSP Huta</t>
  </si>
  <si>
    <t>T4 2.0 KAT.</t>
  </si>
  <si>
    <t>P</t>
  </si>
  <si>
    <t>przyczepka ciężarowa, podłodziowa</t>
  </si>
  <si>
    <t>OSP Gogolinek</t>
  </si>
  <si>
    <t>010R</t>
  </si>
  <si>
    <t>OSP Mąkworsko</t>
  </si>
  <si>
    <t>Eurocargo</t>
  </si>
  <si>
    <t>OSP Wilcze</t>
  </si>
  <si>
    <t>FSC-STARACHOWICE</t>
  </si>
  <si>
    <t>STAR 244</t>
  </si>
  <si>
    <t>06787</t>
  </si>
  <si>
    <t>MAGIRUS-DEUTZ</t>
  </si>
  <si>
    <t>4500008334</t>
  </si>
  <si>
    <t>sanitarny</t>
  </si>
  <si>
    <t>tylko kuchnia</t>
  </si>
  <si>
    <t>wejściowe</t>
  </si>
  <si>
    <t>od strony placu</t>
  </si>
  <si>
    <t>główne</t>
  </si>
  <si>
    <t>Świetlica i mieszkania w Gogolinie 11</t>
  </si>
  <si>
    <t>Budynek administracyjny SPZOZ w Koronowie, ul. Dworcowa 55</t>
  </si>
  <si>
    <t>nie</t>
  </si>
  <si>
    <t>tak</t>
  </si>
  <si>
    <t xml:space="preserve">Szkoła Podstawowa w Buszkowie </t>
  </si>
  <si>
    <t>Wartość KB  181 070,00 zł</t>
  </si>
  <si>
    <t>Rolety zewnętrzne</t>
  </si>
  <si>
    <t>czujki dymu, urządzenie alarmowe</t>
  </si>
  <si>
    <t>mury, suporeks</t>
  </si>
  <si>
    <t>C22030</t>
  </si>
  <si>
    <t>ciężarowy, wywrotka</t>
  </si>
  <si>
    <t>70541</t>
  </si>
  <si>
    <t>Gmina Koronowo / Urząd Miejski w Koronowie</t>
  </si>
  <si>
    <t>b/d</t>
  </si>
  <si>
    <t>Budynek gminny Łąsko Małe nr 6</t>
  </si>
  <si>
    <t>Świetlica - Samociążek 7</t>
  </si>
  <si>
    <t>Świetlica - Stary Jasiniec 22</t>
  </si>
  <si>
    <t>Świetlica - Tryszczyn 12</t>
  </si>
  <si>
    <t>Świetlica - Wiskitno 78</t>
  </si>
  <si>
    <t>Świetlica - Morzewiec 23</t>
  </si>
  <si>
    <t>Świetlica - Salno 37</t>
  </si>
  <si>
    <t>Świetlica i remiza - Więzowno Nr 19</t>
  </si>
  <si>
    <t>Świetlica z remizą strażacką - Stary Dwór 22</t>
  </si>
  <si>
    <t>Wiejski Dom Kultury - Mąkowarsko 29</t>
  </si>
  <si>
    <t>Budynek gospodarczy Łąsko Wielkie - magazyn</t>
  </si>
  <si>
    <t>Remiza strażacka - Gościeradz, ul. Bydgoska 7</t>
  </si>
  <si>
    <t>Remiza strażacka - Witoldowo 73</t>
  </si>
  <si>
    <t>Remiza strażacka - Huta 47/2</t>
  </si>
  <si>
    <t>Remiza strażacka - Lucim 16</t>
  </si>
  <si>
    <t>Remiza strażacka - Samociążek 51</t>
  </si>
  <si>
    <t>Remiza strażacka OSP Popielewo</t>
  </si>
  <si>
    <t>Remiza strażacka OSP Mąkowarsko 29</t>
  </si>
  <si>
    <t>Remiza strażacka OSP Wtelno</t>
  </si>
  <si>
    <t>Remiza strażacka w Gościeradzu</t>
  </si>
  <si>
    <t>Budynek - Dziedzinek 36</t>
  </si>
  <si>
    <t>Budynek mieszkalny w Glinkach</t>
  </si>
  <si>
    <t>Świetlica i mieszkania - Gogolin 11</t>
  </si>
  <si>
    <t>Budynek administracyjny przy ul. Pomianowskiego 1 w Koronowie</t>
  </si>
  <si>
    <t>Budynek administracyjny SP ZOS przy ul. Dworcowa 55 w Koronowie</t>
  </si>
  <si>
    <t>Świetlica - Skarbiewo 15</t>
  </si>
  <si>
    <t>Świetlica - Nowy Dwór Nr 1</t>
  </si>
  <si>
    <t>Świetlica z remizą strażacką - Wilcze 21</t>
  </si>
  <si>
    <t>Świetlica z remizą strażacką (WDK) - Wierzchucin Król. Nr 104/6</t>
  </si>
  <si>
    <t>Świetlica z remizą strażacką - Glinki 11</t>
  </si>
  <si>
    <t>Świetlica z remizą strażacką - Gogolinek 20</t>
  </si>
  <si>
    <t>Świetlica - Huta 47/2</t>
  </si>
  <si>
    <t>Świetlica - Nowy Jasiniec 29</t>
  </si>
  <si>
    <t>Świetlica - Bytkowice 12</t>
  </si>
  <si>
    <t>Świetlica - Popielewo 4</t>
  </si>
  <si>
    <t>Punkt Informacji Turystycznej przy Pl. Zwycięstwa 22 w Koronowie</t>
  </si>
  <si>
    <t>Synagoga przy ul. Sienkiewicza 2 w Koronowie</t>
  </si>
  <si>
    <t>Hala widowiskowo - sportowa typu PILAWA przy Al. Wolności 16 w Koronowie</t>
  </si>
  <si>
    <t>Remiza strażacka OSP Koronowo przy ul. Ogrodowej 59</t>
  </si>
  <si>
    <t>Budynek ratowników WOPR i posterunek Policji</t>
  </si>
  <si>
    <t>Budynek gospodarczy w Pieczyskach (kontener socjalny)</t>
  </si>
  <si>
    <t>Budynek gospodarczy na campingu w Ronanowie</t>
  </si>
  <si>
    <t>Składnica opału - Łąsko Wielkie</t>
  </si>
  <si>
    <t>Place zabaw, strefy fitness</t>
  </si>
  <si>
    <t>Piłkochwyty</t>
  </si>
  <si>
    <t>Oświetlenie</t>
  </si>
  <si>
    <t>Pozostałe wiaty</t>
  </si>
  <si>
    <t>Lampy solarne</t>
  </si>
  <si>
    <t>Kontener mieszkalny całoroczny o wym. 10x3,8m</t>
  </si>
  <si>
    <t>Aparat powietrzny z sygnalizatorem bezruchu</t>
  </si>
  <si>
    <t>Monitoring, systemy wizyjne, do monitoringu sprzętu IT ipt.</t>
  </si>
  <si>
    <t>Sprzęt nagłaśniający</t>
  </si>
  <si>
    <t>Telewizory</t>
  </si>
  <si>
    <t>Sprzęt łączności radiowej dla potrzeb zarządzania kryzysowego na terenie Gminy Koronowo</t>
  </si>
  <si>
    <t>Projektory, wizualizery, sprzęt audiowizualny (projektor,ekran,) itp.</t>
  </si>
  <si>
    <t>ESTATE 6102 HW STIGA</t>
  </si>
  <si>
    <t>kosiarka samojezdna</t>
  </si>
  <si>
    <t>ESTATE SENATOR 17 HST STIGA</t>
  </si>
  <si>
    <t>John Deere X115R</t>
  </si>
  <si>
    <t>582</t>
  </si>
  <si>
    <t>592</t>
  </si>
  <si>
    <t>790/1735/2015</t>
  </si>
  <si>
    <t>790/670/2013</t>
  </si>
  <si>
    <t>592/2770/2017</t>
  </si>
  <si>
    <t>OSP Lucim</t>
  </si>
  <si>
    <t>Kontener mieszkalny całoroczny mobilny</t>
  </si>
  <si>
    <t>Świetlica - Osiek 11</t>
  </si>
  <si>
    <t>Klimatyzatory</t>
  </si>
  <si>
    <t>Radiotelefon stacjonarny, radiowe urządzeniasterujące syrenami</t>
  </si>
  <si>
    <t>Radiotelefony, radiostacje</t>
  </si>
  <si>
    <t>m.in. zadaszenie, przystankowe, autobusowe, drewniana</t>
  </si>
  <si>
    <t>Konstrukcje stalowe, garaże blaszane</t>
  </si>
  <si>
    <t>Studnia głębinowa o głębokości 82 m w Lipinkach</t>
  </si>
  <si>
    <t>w konstrukcji budynku występuja płyty warstwowe; kondygnacje: 2 nadziemne+1 podziemna</t>
  </si>
  <si>
    <t xml:space="preserve">wrzesień 2017r.-nowe pokrycie dachowe i opierzenie oraz orynnowanie, malowanie elewacji, </t>
  </si>
  <si>
    <t>Tablice interaktywne, projektror, notebook</t>
  </si>
  <si>
    <t>Budynek Żłobka Samorządowego w Koronowie, ul. Paderewskiego 3, 86-010 Koronowo</t>
  </si>
  <si>
    <t>Wyposażenie Sali Doświadczania Świata</t>
  </si>
  <si>
    <t>Wyposażenie Sali Integracji Sensorycznej</t>
  </si>
  <si>
    <t>rozbudowa nadbudowa i przebudowa zakończona w 2015 roku </t>
  </si>
  <si>
    <t>Budynek Żłobka, ul. Bydgoska 17, 86-011 Wtelno</t>
  </si>
  <si>
    <t>TAK 
(alarm i kamery)</t>
  </si>
  <si>
    <t>rolety zewnętrzne przeciwłamaniowe</t>
  </si>
  <si>
    <t>Plac integracji sensorycznej</t>
  </si>
  <si>
    <t>Wyposażenie Sal Doświadczania Świata i Integracji Sensorycznej</t>
  </si>
  <si>
    <t>Miejsko-Gminny Ośrodek Pomocy Społecznej w Koronowie</t>
  </si>
  <si>
    <t>Miejsko-Gminny Ośrodek Sportu i Rekreacji w Koronowie</t>
  </si>
  <si>
    <t>Szkoła Podstawowa im. kpt.ż.w. Tadeusza Ziółkowskiego w Wierzchucinie Królewskim</t>
  </si>
  <si>
    <t>8891Z</t>
  </si>
  <si>
    <t>8411Z</t>
  </si>
  <si>
    <t>86-017  Wierzchucin Królewski</t>
  </si>
  <si>
    <t xml:space="preserve"> 86-010 Buszkowo</t>
  </si>
  <si>
    <t>8510Z</t>
  </si>
  <si>
    <t>Przeważające PKD</t>
  </si>
  <si>
    <t>ul. Plac Zwycięstwa 1</t>
  </si>
  <si>
    <t>pozostała pomoc społeczna bez zakwaterowania, gdzie indziej niesklasyfikowana</t>
  </si>
  <si>
    <t>opieka dzienna nad dziećmi do lat 3</t>
  </si>
  <si>
    <t>dzienna opieka nad dziećmi do lat 3</t>
  </si>
  <si>
    <t>obsługa administracyjna szkół; działalność rachunkowo-księgowa; doradztwo podatkowe</t>
  </si>
  <si>
    <t>sport i rekreacja; pozostała działalność związana ze sportem</t>
  </si>
  <si>
    <t>placówki wychowania przedszkolnego; opieka i wychowanie dzieci od 3 do 5lat; wyżywienie przygotowane w Szkole Podstawowej nr 1 w Koronowie</t>
  </si>
  <si>
    <t>Budynek szkoły i sali gimnastycznej, ul. Pomianowskiego 16</t>
  </si>
  <si>
    <t>1a</t>
  </si>
  <si>
    <t>działalność publiczna, realizacja wraz z jednostkami organizacyjnymi 
oraz instytucjami kultury zadań własnych, powierzonych i zleconych gminy, określonych w obowiązujących aktach prawnych oraz wynikających z zawartych porozumień.</t>
  </si>
  <si>
    <t>szkoła realizuje cele i zadania określone w ustawie o systemie oświaty oraz w przepisach wykonawczych wydanych na jej podstawie</t>
  </si>
  <si>
    <t xml:space="preserve">Gmina Koronowo / Urząd Miejski w Koronowie </t>
  </si>
  <si>
    <t>brutto</t>
  </si>
  <si>
    <t>netto</t>
  </si>
  <si>
    <t>Rodzaj SU w AC</t>
  </si>
  <si>
    <t>traktorek</t>
  </si>
  <si>
    <t>łódź motorowa inspekcyjno-ratownicza - BG-02-174, UM - 1; łódź Jacek; łódź WHALY 370 polietylen</t>
  </si>
  <si>
    <t>oświelenie uliczne i drogowe; linie kablowe nn-0,4 kV</t>
  </si>
  <si>
    <t>Łodzie (3 szt.)</t>
  </si>
  <si>
    <t>Polisa</t>
  </si>
  <si>
    <t>Ryzyko</t>
  </si>
  <si>
    <t>Oznaczenie ryzyka</t>
  </si>
  <si>
    <t>Data wystąpienia szkody lub zgłoszenia</t>
  </si>
  <si>
    <t>Wypłata</t>
  </si>
  <si>
    <t>Rezerwa</t>
  </si>
  <si>
    <t>TU</t>
  </si>
  <si>
    <t>1011405595</t>
  </si>
  <si>
    <t>OC p.p.m.</t>
  </si>
  <si>
    <t>PZU</t>
  </si>
  <si>
    <t>MIEJSKO-GMINNY ZESPÓŁ EDUKACJI W KORONOWIE</t>
  </si>
  <si>
    <t>436000131173</t>
  </si>
  <si>
    <t>Ubezpieczenie mienia od wszystkich ryzyk</t>
  </si>
  <si>
    <t>OG</t>
  </si>
  <si>
    <t>Hestia</t>
  </si>
  <si>
    <t>MIEJSKO-GMINNY OŚRODEK SPORTU I REKREACJI</t>
  </si>
  <si>
    <t>436000131403</t>
  </si>
  <si>
    <t>Ubezpieczenie sprzętu elektronicznego</t>
  </si>
  <si>
    <t>EL</t>
  </si>
  <si>
    <t>SZKOŁA PODSTAWOWA W WITOLDOWIE</t>
  </si>
  <si>
    <t>436000131167</t>
  </si>
  <si>
    <t>Ubezpieczenie mienia od wszystkich ryzyk - uszkodzenia po nawałnicy z sierpnia 2017 roku</t>
  </si>
  <si>
    <t>SZKOŁA PODSTAWOWA W SITOWCU</t>
  </si>
  <si>
    <t>436000131399</t>
  </si>
  <si>
    <t>ZESPÓŁ SZKÓŁ W WIERZCHUCINIE KRÓLEWSKIM</t>
  </si>
  <si>
    <t>Majątkowe</t>
  </si>
  <si>
    <t>Odpowiedzialność cywilna</t>
  </si>
  <si>
    <t>Rezerwy</t>
  </si>
  <si>
    <t>Razem</t>
  </si>
  <si>
    <t>AC p.p.m.</t>
  </si>
  <si>
    <t>NNW p.p.m.</t>
  </si>
  <si>
    <t>Opracowanie na dzień 25.04.2018 (Hestia), 26.04.2018 (PZU)</t>
  </si>
  <si>
    <t>Budowle</t>
  </si>
  <si>
    <t>Zamawiający pozostawia sobie prawo do zmiany rodzaju wartości przedmiotu ubezpieczenia.</t>
  </si>
  <si>
    <t>Zamawiający pozostawia sobie prawo do ostatecznej weryfikacji wykazów majątkowych po rozstrzygnięciu postępowania.</t>
  </si>
  <si>
    <t xml:space="preserve">Zamawiający informuje, że przed rozpoczęciem okresu ubezpieczenia lub w czasie jego trwania, może dojść do zmiany jednostek zarządzających poszczególnymi składnikami mienia. </t>
  </si>
  <si>
    <t>Wyposażenie, urządzenia i maszyny, w tym środki na koncie 013 i inne, sprzęt elektroniczny stacjonarny i przenośny niewykazany w załączniku z wykazem sprzętu elektronicznego oraz starszy niż z 2011 roku</t>
  </si>
  <si>
    <t>Szkoła Podstawowa nr 1 im.Komisji Edukacji Narodowej w Koronowie</t>
  </si>
  <si>
    <t>Rodzaj wartości 
(WO - odtworzeniowa nowa, KB - ksiegowa brutto)</t>
  </si>
  <si>
    <t>WO</t>
  </si>
  <si>
    <t>KB</t>
  </si>
  <si>
    <t>3 kondygnacje</t>
  </si>
  <si>
    <t>Budynki</t>
  </si>
  <si>
    <t xml:space="preserve">Razem:  </t>
  </si>
  <si>
    <t>OC ppm; liczba ryzyk - 95; wypłat - 5</t>
  </si>
  <si>
    <t>rok 2015</t>
  </si>
  <si>
    <t>OC ppm; liczba ryzyk - 73; wypłat - 3</t>
  </si>
  <si>
    <t>rok 2016</t>
  </si>
  <si>
    <t>OC ppm; liczba ryzyk - 69; wypłat - 4</t>
  </si>
  <si>
    <t>rok 2017</t>
  </si>
  <si>
    <t>nr działki 62/1; nr budynku 955 i 956; współwłasność</t>
  </si>
  <si>
    <t>nr działki 3457+3458+3459</t>
  </si>
  <si>
    <t>nr działki 789/1; nr budynku 3514</t>
  </si>
  <si>
    <t>nr działki 789/1; nr budynku 3515</t>
  </si>
  <si>
    <t>nr działki 645; nr budynku 3155</t>
  </si>
  <si>
    <t>nr działki 112/1; nr budynku 15</t>
  </si>
  <si>
    <t>nr działki 277/4</t>
  </si>
  <si>
    <t>nr działki 8/5</t>
  </si>
  <si>
    <t>nr działki 86/3</t>
  </si>
  <si>
    <t>nr działki 104/6  23/1; nr budynku 278</t>
  </si>
  <si>
    <t>nr działki 30/3</t>
  </si>
  <si>
    <t>nr działki 104/7</t>
  </si>
  <si>
    <t>nr działki 145/2; nr budynku 50</t>
  </si>
  <si>
    <t>nr działki 87; nr budynku 46</t>
  </si>
  <si>
    <t>nr działki 93/1; nr budynku 246</t>
  </si>
  <si>
    <t>ponad 300</t>
  </si>
  <si>
    <t>Zatoczka autobusowa przy Zespole Szkół w Wierzchucinie Królewskim</t>
  </si>
  <si>
    <t>w niektórych pomieszczeniach</t>
  </si>
  <si>
    <t>parter budynku</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</si>
</sst>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zł&quot;_-;\-* #,##0.00\ &quot;zł&quot;_-;_-* &quot;-&quot;??\ &quot;zł&quot;_-;_-@_-"/>
    <numFmt numFmtId="164" formatCode="#,##0.00\ &quot;zł&quot;"/>
    <numFmt numFmtId="165" formatCode="#,##0.00\ _z_ł"/>
    <numFmt numFmtId="166" formatCode="#,##0\ _z_ł"/>
    <numFmt numFmtId="167" formatCode="[$-415]General"/>
  </numFmts>
  <fonts count="27">
    <font>
      <sz val="11"/>
      <color theme="1"/>
      <name val="Calibri"/>
      <family val="2"/>
      <charset val="238"/>
      <scheme val="minor"/>
    </font>
    <font>
      <sz val="10"/>
      <name val="Arial"/>
      <family val="2"/>
      <charset val="238"/>
    </font>
    <font>
      <sz val="10"/>
      <name val="Arial"/>
      <family val="2"/>
      <charset val="238"/>
    </font>
    <font>
      <sz val="11"/>
      <color theme="1"/>
      <name val="Cambria"/>
      <family val="1"/>
      <charset val="238"/>
      <scheme val="major"/>
    </font>
    <font>
      <sz val="10"/>
      <name val="Cambria"/>
      <family val="1"/>
      <charset val="238"/>
      <scheme val="major"/>
    </font>
    <font>
      <sz val="11"/>
      <color theme="1"/>
      <name val="Calibri"/>
      <family val="2"/>
      <charset val="238"/>
      <scheme val="minor"/>
    </font>
    <font>
      <b/>
      <sz val="10"/>
      <name val="Cambria"/>
      <family val="1"/>
      <charset val="238"/>
      <scheme val="major"/>
    </font>
    <font>
      <sz val="10"/>
      <color rgb="FFFF0000"/>
      <name val="Cambria"/>
      <family val="1"/>
      <charset val="238"/>
      <scheme val="major"/>
    </font>
    <font>
      <sz val="10"/>
      <color theme="1"/>
      <name val="Cambria"/>
      <family val="1"/>
      <charset val="238"/>
      <scheme val="major"/>
    </font>
    <font>
      <sz val="11"/>
      <name val="Cambria"/>
      <family val="1"/>
      <charset val="238"/>
      <scheme val="major"/>
    </font>
    <font>
      <b/>
      <sz val="10"/>
      <color theme="1"/>
      <name val="Cambria"/>
      <family val="1"/>
      <charset val="238"/>
      <scheme val="major"/>
    </font>
    <font>
      <sz val="11"/>
      <name val="Calibri"/>
      <family val="2"/>
      <charset val="238"/>
      <scheme val="minor"/>
    </font>
    <font>
      <sz val="11"/>
      <color rgb="FFFF0000"/>
      <name val="Cambria"/>
      <family val="1"/>
      <charset val="238"/>
      <scheme val="major"/>
    </font>
    <font>
      <b/>
      <sz val="10"/>
      <color theme="0"/>
      <name val="Cambria"/>
      <family val="1"/>
      <charset val="238"/>
      <scheme val="major"/>
    </font>
    <font>
      <sz val="10"/>
      <color rgb="FF000000"/>
      <name val="Cambria"/>
      <family val="1"/>
      <charset val="238"/>
      <scheme val="major"/>
    </font>
    <font>
      <sz val="10"/>
      <name val="Arial"/>
      <family val="2"/>
      <charset val="238"/>
    </font>
    <font>
      <u/>
      <sz val="10"/>
      <color theme="10"/>
      <name val="Arial"/>
      <family val="2"/>
      <charset val="238"/>
    </font>
    <font>
      <sz val="10"/>
      <name val="Arial"/>
      <family val="2"/>
      <charset val="238"/>
    </font>
    <font>
      <sz val="9"/>
      <color indexed="81"/>
      <name val="Tahoma"/>
      <family val="2"/>
      <charset val="238"/>
    </font>
    <font>
      <sz val="11"/>
      <color rgb="FF000000"/>
      <name val="Czcionka tekstu podstawowego"/>
      <charset val="238"/>
    </font>
    <font>
      <sz val="10"/>
      <name val="Cambria"/>
      <family val="1"/>
      <charset val="238"/>
    </font>
    <font>
      <sz val="10"/>
      <color rgb="FF000000"/>
      <name val="Cambria"/>
      <family val="1"/>
      <charset val="238"/>
    </font>
    <font>
      <i/>
      <sz val="9"/>
      <color theme="1"/>
      <name val="Cambria"/>
      <family val="1"/>
      <charset val="238"/>
      <scheme val="major"/>
    </font>
    <font>
      <sz val="11"/>
      <color indexed="8"/>
      <name val="Calibri"/>
      <family val="2"/>
      <charset val="238"/>
    </font>
    <font>
      <sz val="10"/>
      <color theme="1"/>
      <name val="Arial"/>
      <family val="2"/>
      <charset val="238"/>
    </font>
    <font>
      <sz val="10"/>
      <name val="Arial"/>
    </font>
    <font>
      <b/>
      <sz val="10"/>
      <color theme="0"/>
      <name val="Arial"/>
      <family val="2"/>
      <charset val="238"/>
    </font>
  </fonts>
  <fills count="13">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rgb="FF0070C0"/>
        <bgColor indexed="64"/>
      </patternFill>
    </fill>
    <fill>
      <patternFill patternType="solid">
        <fgColor theme="8" tint="-0.249977111117893"/>
        <bgColor indexed="64"/>
      </patternFill>
    </fill>
    <fill>
      <patternFill patternType="solid">
        <fgColor rgb="FFFFFFFF"/>
        <bgColor indexed="64"/>
      </patternFill>
    </fill>
    <fill>
      <patternFill patternType="solid">
        <fgColor theme="4"/>
        <bgColor indexed="64"/>
      </patternFill>
    </fill>
    <fill>
      <patternFill patternType="solid">
        <fgColor theme="4" tint="0.79998168889431442"/>
        <bgColor theme="4" tint="0.79998168889431442"/>
      </patternFill>
    </fill>
    <fill>
      <patternFill patternType="solid">
        <fgColor theme="4" tint="0.39997558519241921"/>
        <bgColor theme="4" tint="0.79998168889431442"/>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6">
    <xf numFmtId="0" fontId="0" fillId="0" borderId="0"/>
    <xf numFmtId="0" fontId="1" fillId="0" borderId="0"/>
    <xf numFmtId="44" fontId="1" fillId="0" borderId="0" applyFont="0" applyFill="0" applyBorder="0" applyAlignment="0" applyProtection="0"/>
    <xf numFmtId="0" fontId="2" fillId="0" borderId="0"/>
    <xf numFmtId="44" fontId="2" fillId="0" borderId="0" applyFont="0" applyFill="0" applyBorder="0" applyAlignment="0" applyProtection="0"/>
    <xf numFmtId="0" fontId="1" fillId="0" borderId="0"/>
    <xf numFmtId="44" fontId="1" fillId="0" borderId="0" applyFont="0" applyFill="0" applyBorder="0" applyAlignment="0" applyProtection="0"/>
    <xf numFmtId="0" fontId="15" fillId="0" borderId="0"/>
    <xf numFmtId="0" fontId="16" fillId="0" borderId="0" applyNumberFormat="0" applyFill="0" applyBorder="0" applyAlignment="0" applyProtection="0"/>
    <xf numFmtId="44" fontId="15" fillId="0" borderId="0" applyFont="0" applyFill="0" applyBorder="0" applyAlignment="0" applyProtection="0"/>
    <xf numFmtId="44" fontId="1" fillId="0" borderId="0" applyFont="0" applyFill="0" applyBorder="0" applyAlignment="0" applyProtection="0"/>
    <xf numFmtId="0" fontId="17" fillId="0" borderId="0"/>
    <xf numFmtId="167" fontId="19" fillId="0" borderId="0"/>
    <xf numFmtId="0" fontId="1" fillId="0" borderId="0"/>
    <xf numFmtId="44" fontId="5" fillId="0" borderId="0" applyFont="0" applyFill="0" applyBorder="0" applyAlignment="0" applyProtection="0"/>
    <xf numFmtId="44" fontId="23" fillId="0" borderId="0" applyFont="0" applyFill="0" applyBorder="0" applyAlignment="0" applyProtection="0"/>
  </cellStyleXfs>
  <cellXfs count="302">
    <xf numFmtId="0" fontId="0" fillId="0" borderId="0" xfId="0"/>
    <xf numFmtId="0" fontId="3" fillId="0" borderId="0" xfId="0" applyFont="1" applyAlignment="1">
      <alignment horizontal="center" vertical="center" wrapText="1"/>
    </xf>
    <xf numFmtId="0" fontId="8" fillId="0" borderId="0" xfId="0" applyFont="1" applyAlignment="1">
      <alignment vertical="center"/>
    </xf>
    <xf numFmtId="0" fontId="4" fillId="0" borderId="0" xfId="0" applyFont="1" applyAlignment="1">
      <alignment vertical="center"/>
    </xf>
    <xf numFmtId="0" fontId="8" fillId="0" borderId="0" xfId="0" applyFont="1" applyAlignment="1">
      <alignment horizontal="center" vertical="center"/>
    </xf>
    <xf numFmtId="0" fontId="4" fillId="0" borderId="5" xfId="1" applyFont="1" applyFill="1" applyBorder="1" applyAlignment="1">
      <alignment horizontal="center" vertical="center"/>
    </xf>
    <xf numFmtId="0" fontId="4" fillId="0" borderId="1" xfId="1" applyFont="1" applyFill="1" applyBorder="1" applyAlignment="1">
      <alignment horizontal="center" vertical="center"/>
    </xf>
    <xf numFmtId="0" fontId="7" fillId="0" borderId="0" xfId="1" applyFont="1" applyFill="1" applyBorder="1" applyAlignment="1">
      <alignment vertical="center"/>
    </xf>
    <xf numFmtId="0" fontId="4" fillId="0" borderId="0" xfId="1" applyFont="1" applyFill="1" applyBorder="1" applyAlignment="1">
      <alignment vertical="center"/>
    </xf>
    <xf numFmtId="0" fontId="6" fillId="4" borderId="2" xfId="1" applyFont="1" applyFill="1" applyBorder="1" applyAlignment="1">
      <alignment horizontal="center" vertical="center"/>
    </xf>
    <xf numFmtId="0" fontId="6" fillId="4" borderId="7" xfId="1" applyFont="1" applyFill="1" applyBorder="1" applyAlignment="1">
      <alignment vertical="center"/>
    </xf>
    <xf numFmtId="0" fontId="4" fillId="0" borderId="1" xfId="1" applyFont="1" applyFill="1" applyBorder="1" applyAlignment="1">
      <alignment vertical="center" wrapText="1"/>
    </xf>
    <xf numFmtId="4" fontId="4" fillId="0" borderId="1" xfId="1" applyNumberFormat="1" applyFont="1" applyFill="1" applyBorder="1" applyAlignment="1">
      <alignment horizontal="center" vertical="center" wrapText="1"/>
    </xf>
    <xf numFmtId="49" fontId="4" fillId="0" borderId="1" xfId="1" applyNumberFormat="1" applyFont="1" applyFill="1" applyBorder="1" applyAlignment="1">
      <alignment horizontal="center" vertical="center" wrapText="1"/>
    </xf>
    <xf numFmtId="0" fontId="4" fillId="0" borderId="1" xfId="1" applyNumberFormat="1" applyFont="1" applyFill="1" applyBorder="1" applyAlignment="1">
      <alignment horizontal="center" vertical="center" wrapText="1"/>
    </xf>
    <xf numFmtId="0" fontId="4" fillId="0" borderId="0" xfId="3" applyFont="1" applyBorder="1" applyAlignment="1">
      <alignment vertical="center"/>
    </xf>
    <xf numFmtId="0" fontId="9" fillId="0" borderId="0" xfId="0" applyFont="1" applyBorder="1" applyAlignment="1">
      <alignment vertical="center"/>
    </xf>
    <xf numFmtId="164" fontId="4" fillId="0" borderId="0" xfId="3" applyNumberFormat="1" applyFont="1" applyBorder="1" applyAlignment="1">
      <alignment vertical="center"/>
    </xf>
    <xf numFmtId="0" fontId="11" fillId="0" borderId="0" xfId="0" applyFont="1"/>
    <xf numFmtId="0" fontId="4" fillId="0" borderId="0" xfId="0" applyFont="1" applyBorder="1" applyAlignment="1">
      <alignment horizontal="center" vertical="center" wrapText="1"/>
    </xf>
    <xf numFmtId="0" fontId="4" fillId="0" borderId="1" xfId="3" applyFont="1" applyBorder="1" applyAlignment="1">
      <alignment horizontal="center" vertical="center" wrapText="1"/>
    </xf>
    <xf numFmtId="0" fontId="6" fillId="0" borderId="0" xfId="0" applyFont="1" applyFill="1" applyBorder="1" applyAlignment="1">
      <alignment horizontal="center" vertical="center" wrapText="1"/>
    </xf>
    <xf numFmtId="0" fontId="4" fillId="0" borderId="1" xfId="3" applyFont="1" applyFill="1" applyBorder="1" applyAlignment="1">
      <alignment horizontal="center" vertical="center" wrapText="1"/>
    </xf>
    <xf numFmtId="49" fontId="4" fillId="0" borderId="1" xfId="3" applyNumberFormat="1" applyFont="1" applyFill="1" applyBorder="1" applyAlignment="1">
      <alignment horizontal="center" vertical="center" wrapText="1"/>
    </xf>
    <xf numFmtId="44" fontId="4" fillId="0" borderId="1" xfId="4" applyFont="1" applyFill="1" applyBorder="1" applyAlignment="1">
      <alignment horizontal="center" vertical="center" wrapText="1"/>
    </xf>
    <xf numFmtId="0" fontId="6" fillId="3" borderId="2" xfId="3" applyFont="1" applyFill="1" applyBorder="1" applyAlignment="1">
      <alignment vertical="center" wrapText="1"/>
    </xf>
    <xf numFmtId="0" fontId="6" fillId="3" borderId="7" xfId="3" applyFont="1" applyFill="1" applyBorder="1" applyAlignment="1">
      <alignment vertical="center" wrapText="1"/>
    </xf>
    <xf numFmtId="0" fontId="6" fillId="3" borderId="4" xfId="3" applyFont="1" applyFill="1" applyBorder="1" applyAlignment="1">
      <alignment vertical="center" wrapText="1"/>
    </xf>
    <xf numFmtId="0" fontId="4" fillId="0" borderId="0" xfId="3" applyFont="1" applyBorder="1" applyAlignment="1">
      <alignment horizontal="center" vertical="center" wrapText="1"/>
    </xf>
    <xf numFmtId="0" fontId="4" fillId="0" borderId="0" xfId="3" applyFont="1" applyBorder="1" applyAlignment="1">
      <alignment horizontal="left" vertical="center" wrapText="1"/>
    </xf>
    <xf numFmtId="49" fontId="4" fillId="0" borderId="0" xfId="3" applyNumberFormat="1" applyFont="1" applyBorder="1" applyAlignment="1">
      <alignment horizontal="left" vertical="center" wrapText="1"/>
    </xf>
    <xf numFmtId="0" fontId="4" fillId="0" borderId="0" xfId="3" applyFont="1" applyFill="1" applyBorder="1" applyAlignment="1">
      <alignment horizontal="center" vertical="center" wrapText="1"/>
    </xf>
    <xf numFmtId="44" fontId="4" fillId="0" borderId="0" xfId="4" applyFont="1" applyBorder="1" applyAlignment="1">
      <alignment horizontal="center" vertical="center" wrapText="1"/>
    </xf>
    <xf numFmtId="0" fontId="6" fillId="0" borderId="0"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6" fillId="0" borderId="0" xfId="0" applyFont="1" applyAlignment="1">
      <alignment vertical="center"/>
    </xf>
    <xf numFmtId="0" fontId="4" fillId="0" borderId="1" xfId="5" applyFont="1" applyFill="1" applyBorder="1" applyAlignment="1">
      <alignment horizontal="center" vertical="center" wrapText="1"/>
    </xf>
    <xf numFmtId="0" fontId="4" fillId="0" borderId="1" xfId="5" applyFont="1" applyFill="1" applyBorder="1" applyAlignment="1">
      <alignment horizontal="left" vertical="center" wrapText="1"/>
    </xf>
    <xf numFmtId="164" fontId="4" fillId="0" borderId="1" xfId="5" applyNumberFormat="1"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vertical="center"/>
    </xf>
    <xf numFmtId="0" fontId="4" fillId="0" borderId="1" xfId="3" applyFont="1" applyBorder="1" applyAlignment="1">
      <alignment vertical="center"/>
    </xf>
    <xf numFmtId="0" fontId="4" fillId="0" borderId="1" xfId="3" applyFont="1" applyFill="1" applyBorder="1" applyAlignment="1">
      <alignment vertical="center"/>
    </xf>
    <xf numFmtId="0" fontId="6" fillId="3" borderId="7" xfId="3" applyFont="1" applyFill="1" applyBorder="1" applyAlignment="1">
      <alignment vertical="center"/>
    </xf>
    <xf numFmtId="49" fontId="4" fillId="0" borderId="1" xfId="4" applyNumberFormat="1" applyFont="1" applyFill="1" applyBorder="1" applyAlignment="1">
      <alignment horizontal="center" vertical="center" wrapText="1"/>
    </xf>
    <xf numFmtId="49" fontId="6" fillId="3" borderId="7" xfId="3" applyNumberFormat="1" applyFont="1" applyFill="1" applyBorder="1" applyAlignment="1">
      <alignment vertical="center" wrapText="1"/>
    </xf>
    <xf numFmtId="49" fontId="6" fillId="3" borderId="4" xfId="3" applyNumberFormat="1" applyFont="1" applyFill="1" applyBorder="1" applyAlignment="1">
      <alignment vertical="center" wrapText="1"/>
    </xf>
    <xf numFmtId="164" fontId="6" fillId="3" borderId="7" xfId="3" applyNumberFormat="1" applyFont="1" applyFill="1" applyBorder="1" applyAlignment="1">
      <alignment vertical="center" wrapText="1"/>
    </xf>
    <xf numFmtId="164" fontId="4" fillId="0" borderId="1" xfId="4" applyNumberFormat="1" applyFont="1" applyFill="1" applyBorder="1" applyAlignment="1">
      <alignment horizontal="center" vertical="center" wrapText="1"/>
    </xf>
    <xf numFmtId="0" fontId="9" fillId="0" borderId="0" xfId="0" applyFont="1" applyFill="1" applyBorder="1" applyAlignment="1">
      <alignment vertical="center"/>
    </xf>
    <xf numFmtId="0" fontId="0" fillId="0" borderId="0" xfId="0" applyAlignment="1">
      <alignment vertical="center"/>
    </xf>
    <xf numFmtId="0" fontId="12" fillId="0" borderId="0" xfId="0" applyFont="1" applyFill="1" applyBorder="1" applyAlignment="1">
      <alignment vertical="center"/>
    </xf>
    <xf numFmtId="164" fontId="7" fillId="0" borderId="0" xfId="1" applyNumberFormat="1" applyFont="1" applyFill="1" applyBorder="1" applyAlignment="1">
      <alignment horizontal="right" vertical="center"/>
    </xf>
    <xf numFmtId="2" fontId="7" fillId="0" borderId="0" xfId="1" applyNumberFormat="1" applyFont="1" applyFill="1" applyBorder="1" applyAlignment="1">
      <alignment horizontal="center" vertical="center"/>
    </xf>
    <xf numFmtId="0" fontId="7" fillId="0" borderId="0" xfId="1" applyNumberFormat="1" applyFont="1" applyFill="1" applyBorder="1" applyAlignment="1">
      <alignment horizontal="center" vertical="center"/>
    </xf>
    <xf numFmtId="0" fontId="7" fillId="0" borderId="0" xfId="1" applyFont="1" applyFill="1" applyBorder="1" applyAlignment="1">
      <alignment horizontal="center" vertical="center"/>
    </xf>
    <xf numFmtId="0" fontId="7" fillId="0" borderId="0" xfId="0" applyFont="1" applyFill="1" applyBorder="1" applyAlignment="1">
      <alignment vertical="center"/>
    </xf>
    <xf numFmtId="0" fontId="12" fillId="0" borderId="0" xfId="0" applyFont="1" applyAlignment="1">
      <alignment vertical="center"/>
    </xf>
    <xf numFmtId="0" fontId="12" fillId="0" borderId="0" xfId="0" applyFont="1" applyFill="1" applyAlignment="1">
      <alignment vertical="center"/>
    </xf>
    <xf numFmtId="0" fontId="12" fillId="0" borderId="0" xfId="0" applyFont="1" applyBorder="1" applyAlignment="1">
      <alignment vertical="center" wrapText="1"/>
    </xf>
    <xf numFmtId="0" fontId="10" fillId="6" borderId="1" xfId="0" applyFont="1" applyFill="1" applyBorder="1" applyAlignment="1">
      <alignment horizontal="center" vertical="center" wrapText="1"/>
    </xf>
    <xf numFmtId="0" fontId="10" fillId="0" borderId="0" xfId="0" applyFont="1" applyAlignment="1">
      <alignment horizontal="center" vertical="center"/>
    </xf>
    <xf numFmtId="164" fontId="9" fillId="0" borderId="0" xfId="0" applyNumberFormat="1" applyFont="1" applyBorder="1" applyAlignment="1">
      <alignment vertical="center"/>
    </xf>
    <xf numFmtId="49" fontId="4" fillId="0" borderId="1" xfId="1" applyNumberFormat="1" applyFont="1" applyFill="1" applyBorder="1" applyAlignment="1">
      <alignment horizontal="left" vertical="center" wrapText="1"/>
    </xf>
    <xf numFmtId="0" fontId="6" fillId="4" borderId="4" xfId="1" applyFont="1" applyFill="1" applyBorder="1" applyAlignment="1">
      <alignment vertical="center"/>
    </xf>
    <xf numFmtId="0" fontId="4" fillId="0" borderId="5" xfId="1" applyFont="1" applyFill="1" applyBorder="1" applyAlignment="1">
      <alignment vertical="center" wrapText="1"/>
    </xf>
    <xf numFmtId="4" fontId="4" fillId="0" borderId="5" xfId="1" applyNumberFormat="1" applyFont="1" applyFill="1" applyBorder="1" applyAlignment="1">
      <alignment horizontal="center" vertical="center" wrapText="1"/>
    </xf>
    <xf numFmtId="49" fontId="4" fillId="0" borderId="5" xfId="1" applyNumberFormat="1" applyFont="1" applyFill="1" applyBorder="1" applyAlignment="1">
      <alignment horizontal="center" vertical="center" wrapText="1"/>
    </xf>
    <xf numFmtId="0" fontId="4" fillId="0" borderId="5" xfId="1" applyNumberFormat="1" applyFont="1" applyFill="1" applyBorder="1" applyAlignment="1">
      <alignment horizontal="center" vertical="center" wrapText="1"/>
    </xf>
    <xf numFmtId="49" fontId="4" fillId="0" borderId="5" xfId="1" applyNumberFormat="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 xfId="0" applyFont="1" applyFill="1" applyBorder="1" applyAlignment="1">
      <alignment horizontal="center" vertical="center" wrapText="1"/>
    </xf>
    <xf numFmtId="164" fontId="6" fillId="4" borderId="3" xfId="0" applyNumberFormat="1" applyFont="1" applyFill="1" applyBorder="1" applyAlignment="1">
      <alignment horizontal="center" vertical="center" wrapText="1"/>
    </xf>
    <xf numFmtId="2" fontId="6" fillId="4" borderId="3" xfId="1" applyNumberFormat="1" applyFont="1" applyFill="1" applyBorder="1" applyAlignment="1">
      <alignment horizontal="center" vertical="center" wrapText="1"/>
    </xf>
    <xf numFmtId="0" fontId="6" fillId="4" borderId="3" xfId="1" applyNumberFormat="1" applyFont="1" applyFill="1" applyBorder="1" applyAlignment="1">
      <alignment horizontal="center" vertical="center" wrapText="1"/>
    </xf>
    <xf numFmtId="0" fontId="6" fillId="4" borderId="3" xfId="1" applyFont="1" applyFill="1" applyBorder="1" applyAlignment="1">
      <alignment horizontal="center" vertical="center" wrapText="1"/>
    </xf>
    <xf numFmtId="0" fontId="6" fillId="4" borderId="3" xfId="0" applyFont="1" applyFill="1" applyBorder="1" applyAlignment="1">
      <alignment horizontal="center" vertical="center"/>
    </xf>
    <xf numFmtId="0" fontId="9" fillId="0" borderId="0" xfId="0" applyFont="1" applyBorder="1" applyAlignment="1">
      <alignment vertical="center" wrapText="1"/>
    </xf>
    <xf numFmtId="0" fontId="6" fillId="3" borderId="7" xfId="3"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vertical="center" wrapText="1"/>
    </xf>
    <xf numFmtId="164" fontId="4" fillId="0" borderId="1" xfId="5" applyNumberFormat="1" applyFont="1" applyFill="1" applyBorder="1" applyAlignment="1">
      <alignment vertical="center" wrapText="1"/>
    </xf>
    <xf numFmtId="14" fontId="4" fillId="0" borderId="1" xfId="4" applyNumberFormat="1" applyFont="1" applyFill="1" applyBorder="1" applyAlignment="1">
      <alignment horizontal="center" vertical="center" wrapText="1"/>
    </xf>
    <xf numFmtId="0" fontId="10" fillId="0" borderId="0" xfId="0" applyFont="1" applyAlignment="1">
      <alignment vertical="center"/>
    </xf>
    <xf numFmtId="0" fontId="6" fillId="0" borderId="3" xfId="1" applyFont="1" applyFill="1" applyBorder="1" applyAlignment="1">
      <alignment horizontal="center" vertical="center"/>
    </xf>
    <xf numFmtId="0" fontId="14" fillId="0" borderId="5" xfId="0" applyFont="1" applyBorder="1" applyAlignment="1">
      <alignment vertical="center" wrapText="1"/>
    </xf>
    <xf numFmtId="0" fontId="6" fillId="0" borderId="2" xfId="1" applyFont="1" applyFill="1" applyBorder="1" applyAlignment="1">
      <alignment horizontal="center" vertical="center"/>
    </xf>
    <xf numFmtId="0" fontId="4" fillId="0" borderId="2" xfId="1" applyFont="1" applyFill="1" applyBorder="1" applyAlignment="1">
      <alignment vertical="center" wrapText="1"/>
    </xf>
    <xf numFmtId="49" fontId="8" fillId="0" borderId="1" xfId="0" applyNumberFormat="1" applyFont="1" applyFill="1" applyBorder="1" applyAlignment="1">
      <alignment horizontal="center" vertical="center" wrapText="1"/>
    </xf>
    <xf numFmtId="0" fontId="4" fillId="0" borderId="1" xfId="3" applyFont="1" applyFill="1" applyBorder="1" applyAlignment="1">
      <alignment vertical="center" wrapText="1"/>
    </xf>
    <xf numFmtId="0" fontId="9" fillId="0" borderId="0" xfId="0" applyFont="1" applyFill="1" applyBorder="1" applyAlignment="1">
      <alignment vertical="center" wrapText="1"/>
    </xf>
    <xf numFmtId="0" fontId="4" fillId="0" borderId="1" xfId="3" quotePrefix="1" applyFont="1" applyFill="1" applyBorder="1" applyAlignment="1">
      <alignment horizontal="center" vertical="center" wrapText="1"/>
    </xf>
    <xf numFmtId="164" fontId="4" fillId="0" borderId="1" xfId="3" applyNumberFormat="1" applyFont="1" applyFill="1" applyBorder="1" applyAlignment="1">
      <alignment horizontal="center" vertical="center" wrapText="1"/>
    </xf>
    <xf numFmtId="0" fontId="4" fillId="0" borderId="1" xfId="1" applyNumberFormat="1" applyFont="1" applyFill="1" applyBorder="1" applyAlignment="1">
      <alignment horizontal="left" vertical="center" wrapText="1"/>
    </xf>
    <xf numFmtId="49" fontId="4" fillId="0" borderId="1" xfId="1" applyNumberFormat="1" applyFont="1" applyFill="1" applyBorder="1" applyAlignment="1">
      <alignment horizontal="center" vertical="center" wrapText="1"/>
    </xf>
    <xf numFmtId="49" fontId="4" fillId="0" borderId="1" xfId="1" applyNumberFormat="1" applyFont="1" applyFill="1" applyBorder="1" applyAlignment="1">
      <alignment horizontal="left" vertical="center" wrapText="1"/>
    </xf>
    <xf numFmtId="0" fontId="4" fillId="0" borderId="5"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14" fontId="4" fillId="0" borderId="1" xfId="5" applyNumberFormat="1" applyFont="1" applyFill="1" applyBorder="1" applyAlignment="1">
      <alignment horizontal="center" vertical="center" wrapText="1"/>
    </xf>
    <xf numFmtId="49" fontId="4" fillId="0" borderId="1" xfId="1" applyNumberFormat="1" applyFont="1" applyFill="1" applyBorder="1" applyAlignment="1">
      <alignment horizontal="left" vertical="center" wrapText="1"/>
    </xf>
    <xf numFmtId="49" fontId="4" fillId="0" borderId="1" xfId="1" applyNumberFormat="1" applyFont="1" applyFill="1" applyBorder="1" applyAlignment="1">
      <alignment horizontal="center" vertical="center" wrapText="1"/>
    </xf>
    <xf numFmtId="0" fontId="4" fillId="0" borderId="5" xfId="0" applyFont="1" applyFill="1" applyBorder="1" applyAlignment="1">
      <alignment vertical="center" wrapText="1"/>
    </xf>
    <xf numFmtId="0" fontId="4" fillId="0" borderId="1" xfId="0" applyFont="1" applyFill="1" applyBorder="1" applyAlignment="1">
      <alignment vertical="center" wrapText="1"/>
    </xf>
    <xf numFmtId="49" fontId="4" fillId="0" borderId="1" xfId="1" applyNumberFormat="1" applyFont="1" applyFill="1" applyBorder="1" applyAlignment="1">
      <alignment horizontal="center" vertical="center" wrapText="1"/>
    </xf>
    <xf numFmtId="4" fontId="4" fillId="0" borderId="5" xfId="1" applyNumberFormat="1" applyFont="1" applyFill="1" applyBorder="1" applyAlignment="1">
      <alignment horizontal="center" vertical="center" wrapText="1"/>
    </xf>
    <xf numFmtId="49" fontId="4" fillId="0" borderId="1" xfId="1" applyNumberFormat="1" applyFont="1" applyFill="1" applyBorder="1" applyAlignment="1">
      <alignment horizontal="left" vertical="center" wrapText="1"/>
    </xf>
    <xf numFmtId="0" fontId="4" fillId="0" borderId="1" xfId="3" applyFont="1" applyBorder="1" applyAlignment="1">
      <alignment vertical="center" wrapText="1"/>
    </xf>
    <xf numFmtId="14" fontId="4" fillId="0" borderId="1" xfId="1" applyNumberFormat="1" applyFont="1" applyFill="1" applyBorder="1" applyAlignment="1">
      <alignment horizontal="center" vertical="center" wrapText="1"/>
    </xf>
    <xf numFmtId="0" fontId="0" fillId="0" borderId="0" xfId="0" applyAlignment="1">
      <alignment vertical="center" wrapText="1"/>
    </xf>
    <xf numFmtId="165" fontId="4" fillId="0" borderId="1" xfId="3" applyNumberFormat="1" applyFont="1" applyBorder="1" applyAlignment="1">
      <alignment horizontal="right" vertical="center" wrapText="1"/>
    </xf>
    <xf numFmtId="0" fontId="9" fillId="0" borderId="0" xfId="0" applyFont="1"/>
    <xf numFmtId="0" fontId="3" fillId="0" borderId="0" xfId="0" applyFont="1" applyAlignment="1">
      <alignment horizontal="center" vertical="center"/>
    </xf>
    <xf numFmtId="0" fontId="8" fillId="0" borderId="1" xfId="0" applyFont="1" applyFill="1" applyBorder="1" applyAlignment="1">
      <alignment horizontal="center" vertical="center"/>
    </xf>
    <xf numFmtId="0" fontId="10" fillId="6" borderId="6" xfId="0" applyFont="1" applyFill="1" applyBorder="1" applyAlignment="1">
      <alignment horizontal="center" vertical="center" wrapText="1"/>
    </xf>
    <xf numFmtId="0" fontId="8" fillId="0" borderId="0" xfId="0" applyFont="1" applyAlignment="1">
      <alignment horizontal="center" vertical="center" wrapText="1"/>
    </xf>
    <xf numFmtId="0" fontId="14" fillId="9" borderId="1" xfId="0" applyFont="1" applyFill="1" applyBorder="1" applyAlignment="1">
      <alignment horizontal="left" vertical="center" wrapText="1"/>
    </xf>
    <xf numFmtId="0" fontId="21" fillId="0" borderId="0" xfId="0" applyFont="1" applyAlignment="1">
      <alignment vertical="center"/>
    </xf>
    <xf numFmtId="49" fontId="4" fillId="0" borderId="1" xfId="1" applyNumberFormat="1" applyFont="1" applyFill="1" applyBorder="1" applyAlignment="1">
      <alignment horizontal="center" vertical="center" wrapText="1"/>
    </xf>
    <xf numFmtId="49" fontId="4" fillId="0" borderId="1" xfId="1" applyNumberFormat="1" applyFont="1" applyFill="1" applyBorder="1" applyAlignment="1">
      <alignment horizontal="left" vertical="center" wrapText="1"/>
    </xf>
    <xf numFmtId="49" fontId="4"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4" fillId="0" borderId="1" xfId="3" applyFont="1" applyBorder="1" applyAlignment="1">
      <alignment horizontal="center" vertical="center"/>
    </xf>
    <xf numFmtId="164" fontId="4" fillId="0" borderId="1" xfId="3" applyNumberFormat="1" applyFont="1" applyFill="1" applyBorder="1" applyAlignment="1">
      <alignment vertical="center"/>
    </xf>
    <xf numFmtId="164" fontId="4" fillId="0" borderId="1" xfId="3" applyNumberFormat="1" applyFont="1" applyFill="1" applyBorder="1" applyAlignment="1">
      <alignment horizontal="right" vertical="center"/>
    </xf>
    <xf numFmtId="0" fontId="6" fillId="0" borderId="3" xfId="3" applyFont="1" applyBorder="1" applyAlignment="1">
      <alignment horizontal="center" vertical="center"/>
    </xf>
    <xf numFmtId="0" fontId="6" fillId="2" borderId="13" xfId="3" applyFont="1" applyFill="1" applyBorder="1" applyAlignment="1">
      <alignment horizontal="center" vertical="center"/>
    </xf>
    <xf numFmtId="0" fontId="6" fillId="2" borderId="2" xfId="3" applyFont="1" applyFill="1" applyBorder="1" applyAlignment="1">
      <alignment horizontal="center" vertical="center"/>
    </xf>
    <xf numFmtId="0" fontId="4" fillId="0" borderId="0" xfId="0" applyFont="1" applyFill="1" applyBorder="1" applyAlignment="1">
      <alignment vertical="center" wrapText="1"/>
    </xf>
    <xf numFmtId="0" fontId="4" fillId="0" borderId="1" xfId="11" applyFont="1" applyFill="1" applyBorder="1" applyAlignment="1">
      <alignment vertical="center" wrapText="1"/>
    </xf>
    <xf numFmtId="164" fontId="4" fillId="0" borderId="0" xfId="3" applyNumberFormat="1" applyFont="1" applyFill="1" applyBorder="1" applyAlignment="1">
      <alignment horizontal="left" vertical="center" wrapText="1"/>
    </xf>
    <xf numFmtId="0" fontId="8" fillId="0" borderId="0" xfId="0" applyFont="1"/>
    <xf numFmtId="0" fontId="4" fillId="0" borderId="0" xfId="0" applyFont="1"/>
    <xf numFmtId="0" fontId="7" fillId="0" borderId="0" xfId="0" applyFont="1" applyBorder="1" applyAlignment="1">
      <alignment vertical="center" wrapText="1"/>
    </xf>
    <xf numFmtId="0" fontId="7" fillId="0" borderId="0" xfId="0" applyFont="1" applyBorder="1" applyAlignment="1">
      <alignment horizontal="center" vertical="center" wrapText="1"/>
    </xf>
    <xf numFmtId="4" fontId="6" fillId="0" borderId="1" xfId="3" applyNumberFormat="1" applyFont="1" applyBorder="1" applyAlignment="1">
      <alignment horizontal="right" vertical="center" wrapText="1"/>
    </xf>
    <xf numFmtId="0" fontId="6" fillId="0" borderId="3" xfId="3" applyFont="1" applyBorder="1" applyAlignment="1">
      <alignment horizontal="center" vertical="center" wrapText="1"/>
    </xf>
    <xf numFmtId="0" fontId="8" fillId="0" borderId="1" xfId="0" applyFont="1" applyBorder="1" applyAlignment="1">
      <alignment vertical="center"/>
    </xf>
    <xf numFmtId="0"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49" fontId="4" fillId="0" borderId="0" xfId="0" quotePrefix="1" applyNumberFormat="1" applyFont="1" applyFill="1" applyAlignment="1">
      <alignment horizontal="center" vertical="center"/>
    </xf>
    <xf numFmtId="0" fontId="4" fillId="0" borderId="0" xfId="0" applyFont="1" applyFill="1" applyAlignment="1">
      <alignment horizontal="center" vertical="center"/>
    </xf>
    <xf numFmtId="164" fontId="4" fillId="0" borderId="0" xfId="14" applyNumberFormat="1" applyFont="1" applyFill="1" applyAlignment="1">
      <alignment vertical="center"/>
    </xf>
    <xf numFmtId="44" fontId="4" fillId="0" borderId="0" xfId="14" applyFont="1" applyFill="1" applyAlignment="1">
      <alignment horizontal="center" vertical="center"/>
    </xf>
    <xf numFmtId="0" fontId="4" fillId="0" borderId="0" xfId="0" applyFont="1" applyFill="1" applyAlignment="1">
      <alignment horizontal="center" vertical="center" wrapText="1"/>
    </xf>
    <xf numFmtId="0" fontId="8" fillId="0" borderId="0" xfId="0" applyFont="1" applyFill="1" applyAlignment="1">
      <alignment horizontal="center" vertical="center"/>
    </xf>
    <xf numFmtId="14" fontId="4" fillId="0" borderId="0" xfId="0" applyNumberFormat="1" applyFont="1" applyFill="1" applyAlignment="1">
      <alignment horizontal="center" vertical="center" wrapText="1"/>
    </xf>
    <xf numFmtId="0" fontId="4" fillId="0" borderId="0" xfId="0" applyNumberFormat="1" applyFont="1" applyFill="1" applyAlignment="1">
      <alignment horizontal="center" vertical="center"/>
    </xf>
    <xf numFmtId="44" fontId="4" fillId="0" borderId="0" xfId="0" applyNumberFormat="1" applyFont="1" applyFill="1" applyAlignment="1">
      <alignment horizontal="center" vertical="center"/>
    </xf>
    <xf numFmtId="0" fontId="8" fillId="0" borderId="0" xfId="0" applyNumberFormat="1" applyFont="1" applyAlignment="1">
      <alignment horizontal="center" vertical="center"/>
    </xf>
    <xf numFmtId="44" fontId="10" fillId="0" borderId="0" xfId="14" applyFont="1" applyAlignment="1">
      <alignment horizontal="center" vertical="center"/>
    </xf>
    <xf numFmtId="0" fontId="13" fillId="10" borderId="1" xfId="0" applyFont="1" applyFill="1" applyBorder="1" applyAlignment="1">
      <alignment horizontal="center" vertical="center" wrapText="1"/>
    </xf>
    <xf numFmtId="0" fontId="13" fillId="10" borderId="1" xfId="0" applyFont="1" applyFill="1" applyBorder="1" applyAlignment="1">
      <alignment vertical="center" wrapText="1"/>
    </xf>
    <xf numFmtId="44" fontId="8" fillId="12" borderId="1" xfId="14" applyNumberFormat="1" applyFont="1" applyFill="1" applyBorder="1" applyAlignment="1">
      <alignment horizontal="center" vertical="center" wrapText="1"/>
    </xf>
    <xf numFmtId="164" fontId="13" fillId="7" borderId="1" xfId="0" applyNumberFormat="1" applyFont="1" applyFill="1" applyBorder="1" applyAlignment="1">
      <alignment horizontal="center" vertical="center"/>
    </xf>
    <xf numFmtId="164" fontId="10" fillId="0" borderId="0" xfId="0" applyNumberFormat="1" applyFont="1" applyAlignment="1">
      <alignment horizontal="center" vertical="center"/>
    </xf>
    <xf numFmtId="0" fontId="22" fillId="0" borderId="0" xfId="0" applyNumberFormat="1" applyFont="1" applyAlignment="1">
      <alignment vertical="center"/>
    </xf>
    <xf numFmtId="44" fontId="8" fillId="0" borderId="0" xfId="0" applyNumberFormat="1" applyFont="1" applyAlignment="1">
      <alignment horizontal="center" vertical="center"/>
    </xf>
    <xf numFmtId="0" fontId="6" fillId="0" borderId="3" xfId="1" applyNumberFormat="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3" xfId="0" applyFont="1" applyFill="1" applyBorder="1" applyAlignment="1">
      <alignment horizontal="center" vertical="center"/>
    </xf>
    <xf numFmtId="0" fontId="6" fillId="0" borderId="3" xfId="0" applyFont="1" applyFill="1" applyBorder="1" applyAlignment="1">
      <alignment horizontal="center" vertical="center" wrapText="1"/>
    </xf>
    <xf numFmtId="44" fontId="6" fillId="0" borderId="3" xfId="15" applyFont="1" applyFill="1" applyBorder="1" applyAlignment="1">
      <alignment horizontal="center" vertical="center"/>
    </xf>
    <xf numFmtId="0" fontId="8" fillId="0" borderId="0" xfId="0" applyFont="1" applyFill="1" applyAlignment="1">
      <alignment vertical="center"/>
    </xf>
    <xf numFmtId="164" fontId="4" fillId="0" borderId="1" xfId="15" applyNumberFormat="1" applyFont="1" applyFill="1" applyBorder="1" applyAlignment="1">
      <alignment vertical="center"/>
    </xf>
    <xf numFmtId="0" fontId="4" fillId="0" borderId="1" xfId="0" applyFont="1" applyFill="1" applyBorder="1" applyAlignment="1">
      <alignment horizontal="center" vertical="center"/>
    </xf>
    <xf numFmtId="0" fontId="20" fillId="0" borderId="0" xfId="0" applyFont="1" applyFill="1" applyAlignment="1">
      <alignment vertical="center"/>
    </xf>
    <xf numFmtId="164" fontId="4" fillId="0" borderId="1" xfId="1" applyNumberFormat="1" applyFont="1" applyFill="1" applyBorder="1" applyAlignment="1">
      <alignment horizontal="center" vertical="center" wrapText="1"/>
    </xf>
    <xf numFmtId="0" fontId="0" fillId="0" borderId="0" xfId="0" applyFill="1"/>
    <xf numFmtId="164" fontId="6" fillId="0" borderId="1" xfId="15" applyNumberFormat="1" applyFont="1" applyFill="1" applyBorder="1" applyAlignment="1">
      <alignment vertical="center"/>
    </xf>
    <xf numFmtId="49" fontId="1" fillId="0" borderId="0" xfId="0" quotePrefix="1" applyNumberFormat="1" applyFont="1" applyFill="1" applyAlignment="1">
      <alignment horizontal="center" vertical="center"/>
    </xf>
    <xf numFmtId="0" fontId="1" fillId="0" borderId="0" xfId="0" applyFont="1" applyFill="1" applyAlignment="1">
      <alignment horizontal="center" vertical="center"/>
    </xf>
    <xf numFmtId="14" fontId="1" fillId="0" borderId="0" xfId="0" applyNumberFormat="1" applyFont="1" applyFill="1" applyAlignment="1">
      <alignment horizontal="center" vertical="center"/>
    </xf>
    <xf numFmtId="164" fontId="1" fillId="0" borderId="0" xfId="14" applyNumberFormat="1" applyFont="1" applyFill="1" applyAlignment="1">
      <alignment vertical="center"/>
    </xf>
    <xf numFmtId="44" fontId="1" fillId="0" borderId="0" xfId="14" applyFont="1" applyFill="1" applyAlignment="1">
      <alignment horizontal="center" vertical="center"/>
    </xf>
    <xf numFmtId="0" fontId="1" fillId="0" borderId="0" xfId="0" applyFont="1" applyFill="1" applyAlignment="1">
      <alignment horizontal="center" vertical="center" wrapText="1"/>
    </xf>
    <xf numFmtId="0" fontId="24" fillId="0" borderId="0" xfId="0" applyFont="1" applyFill="1" applyAlignment="1">
      <alignment horizontal="center" vertical="center"/>
    </xf>
    <xf numFmtId="14" fontId="1" fillId="0" borderId="0" xfId="0" applyNumberFormat="1" applyFont="1" applyFill="1" applyAlignment="1">
      <alignment horizontal="center" vertical="center" wrapText="1"/>
    </xf>
    <xf numFmtId="49" fontId="25" fillId="0" borderId="0" xfId="0" quotePrefix="1" applyNumberFormat="1" applyFont="1" applyFill="1" applyAlignment="1">
      <alignment horizontal="center" vertical="center"/>
    </xf>
    <xf numFmtId="0" fontId="25" fillId="0" borderId="0" xfId="0" applyFont="1" applyFill="1" applyAlignment="1">
      <alignment horizontal="center" vertical="center"/>
    </xf>
    <xf numFmtId="14" fontId="25" fillId="0" borderId="0" xfId="0" applyNumberFormat="1" applyFont="1" applyFill="1" applyAlignment="1">
      <alignment horizontal="center" vertical="center"/>
    </xf>
    <xf numFmtId="164" fontId="25" fillId="0" borderId="0" xfId="14" applyNumberFormat="1" applyFont="1" applyFill="1" applyAlignment="1">
      <alignment vertical="center"/>
    </xf>
    <xf numFmtId="44" fontId="25" fillId="0" borderId="0" xfId="14" applyFont="1" applyFill="1" applyAlignment="1">
      <alignment horizontal="center" vertical="center"/>
    </xf>
    <xf numFmtId="44" fontId="24" fillId="11" borderId="1" xfId="14" applyNumberFormat="1" applyFont="1" applyFill="1" applyBorder="1" applyAlignment="1">
      <alignment horizontal="center" vertical="center" wrapText="1"/>
    </xf>
    <xf numFmtId="164" fontId="24" fillId="11" borderId="1" xfId="14" applyNumberFormat="1" applyFont="1" applyFill="1" applyBorder="1" applyAlignment="1">
      <alignment horizontal="center" vertical="center" wrapText="1"/>
    </xf>
    <xf numFmtId="44" fontId="24" fillId="12" borderId="1" xfId="14" applyNumberFormat="1" applyFont="1" applyFill="1" applyBorder="1" applyAlignment="1">
      <alignment horizontal="center" vertical="center" wrapText="1"/>
    </xf>
    <xf numFmtId="164" fontId="26" fillId="7" borderId="1" xfId="0" applyNumberFormat="1" applyFont="1" applyFill="1" applyBorder="1" applyAlignment="1">
      <alignment horizontal="center" vertical="center"/>
    </xf>
    <xf numFmtId="164" fontId="4" fillId="0" borderId="2" xfId="1" applyNumberFormat="1" applyFont="1" applyFill="1" applyBorder="1" applyAlignment="1">
      <alignment horizontal="center" vertical="center" wrapText="1"/>
    </xf>
    <xf numFmtId="0" fontId="12" fillId="0" borderId="1" xfId="0" applyFont="1" applyBorder="1" applyAlignment="1">
      <alignment vertical="center"/>
    </xf>
    <xf numFmtId="0" fontId="4" fillId="0" borderId="15" xfId="1" applyFont="1" applyFill="1" applyBorder="1" applyAlignment="1">
      <alignment horizontal="center" vertical="center"/>
    </xf>
    <xf numFmtId="0" fontId="6" fillId="0" borderId="10"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4" fillId="0" borderId="6" xfId="0" applyNumberFormat="1" applyFont="1" applyFill="1" applyBorder="1" applyAlignment="1">
      <alignment vertical="center" wrapText="1"/>
    </xf>
    <xf numFmtId="167" fontId="20" fillId="0" borderId="12" xfId="12" applyFont="1" applyFill="1" applyBorder="1" applyAlignment="1">
      <alignment horizontal="center" vertical="center" wrapText="1"/>
    </xf>
    <xf numFmtId="0" fontId="4" fillId="0" borderId="1" xfId="3" applyNumberFormat="1" applyFont="1" applyFill="1" applyBorder="1" applyAlignment="1">
      <alignment horizontal="center" vertical="center" wrapText="1"/>
    </xf>
    <xf numFmtId="49" fontId="4" fillId="0" borderId="10" xfId="0" applyNumberFormat="1" applyFont="1" applyFill="1" applyBorder="1" applyAlignment="1">
      <alignment vertical="center" wrapText="1"/>
    </xf>
    <xf numFmtId="0" fontId="4" fillId="0" borderId="10" xfId="0" applyNumberFormat="1" applyFont="1" applyFill="1" applyBorder="1" applyAlignment="1">
      <alignment horizontal="center" vertical="center" wrapText="1"/>
    </xf>
    <xf numFmtId="49" fontId="4" fillId="0" borderId="1" xfId="0" applyNumberFormat="1" applyFont="1" applyFill="1" applyBorder="1" applyAlignment="1">
      <alignment vertical="center" wrapText="1"/>
    </xf>
    <xf numFmtId="0"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vertical="center" wrapText="1"/>
    </xf>
    <xf numFmtId="0" fontId="4" fillId="0" borderId="9" xfId="0" applyNumberFormat="1" applyFont="1" applyFill="1" applyBorder="1" applyAlignment="1">
      <alignment horizontal="center" vertical="center" wrapText="1"/>
    </xf>
    <xf numFmtId="0" fontId="6" fillId="0" borderId="10" xfId="0" applyFont="1" applyFill="1" applyBorder="1" applyAlignment="1">
      <alignment horizontal="center" vertical="center"/>
    </xf>
    <xf numFmtId="0" fontId="4" fillId="0" borderId="5"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0" fontId="6" fillId="4" borderId="2" xfId="0" applyFont="1" applyFill="1" applyBorder="1" applyAlignment="1">
      <alignment vertical="center" wrapText="1"/>
    </xf>
    <xf numFmtId="0" fontId="6" fillId="4" borderId="7" xfId="0" applyFont="1" applyFill="1" applyBorder="1" applyAlignment="1">
      <alignment vertical="center"/>
    </xf>
    <xf numFmtId="0" fontId="6" fillId="4" borderId="7" xfId="0" applyFont="1" applyFill="1" applyBorder="1" applyAlignment="1">
      <alignment vertical="center" wrapText="1"/>
    </xf>
    <xf numFmtId="0" fontId="6" fillId="4" borderId="7" xfId="0" applyFont="1" applyFill="1" applyBorder="1" applyAlignment="1">
      <alignment horizontal="center" vertical="center" wrapText="1"/>
    </xf>
    <xf numFmtId="0" fontId="6" fillId="4" borderId="4" xfId="0" applyFont="1" applyFill="1" applyBorder="1" applyAlignment="1">
      <alignment vertical="center" wrapText="1"/>
    </xf>
    <xf numFmtId="0" fontId="4" fillId="4" borderId="2" xfId="5" applyFont="1" applyFill="1" applyBorder="1" applyAlignment="1">
      <alignment horizontal="center" vertical="center" wrapText="1"/>
    </xf>
    <xf numFmtId="0" fontId="4" fillId="4" borderId="7" xfId="5" applyFont="1" applyFill="1" applyBorder="1" applyAlignment="1">
      <alignment horizontal="center" vertical="center" wrapText="1"/>
    </xf>
    <xf numFmtId="0" fontId="4" fillId="4" borderId="7" xfId="5" applyFont="1" applyFill="1" applyBorder="1" applyAlignment="1">
      <alignment horizontal="left" vertical="center" wrapText="1"/>
    </xf>
    <xf numFmtId="0" fontId="4" fillId="4" borderId="4" xfId="5" applyFont="1" applyFill="1" applyBorder="1" applyAlignment="1">
      <alignment horizontal="left" vertical="center" wrapText="1"/>
    </xf>
    <xf numFmtId="0" fontId="4" fillId="0" borderId="5" xfId="3" applyFont="1" applyBorder="1" applyAlignment="1">
      <alignment horizontal="center" vertical="center"/>
    </xf>
    <xf numFmtId="0" fontId="4" fillId="0" borderId="5" xfId="3" applyFont="1" applyFill="1" applyBorder="1" applyAlignment="1">
      <alignment vertical="center" wrapText="1"/>
    </xf>
    <xf numFmtId="0" fontId="4" fillId="0" borderId="9" xfId="3" applyFont="1" applyBorder="1" applyAlignment="1">
      <alignment horizontal="center" vertical="center"/>
    </xf>
    <xf numFmtId="0" fontId="4" fillId="0" borderId="9" xfId="3" applyFont="1" applyFill="1" applyBorder="1" applyAlignment="1">
      <alignment vertical="center" wrapText="1"/>
    </xf>
    <xf numFmtId="164" fontId="4" fillId="0" borderId="9" xfId="3" applyNumberFormat="1" applyFont="1" applyFill="1" applyBorder="1" applyAlignment="1">
      <alignment vertical="center"/>
    </xf>
    <xf numFmtId="0" fontId="4" fillId="0" borderId="5" xfId="3" applyFont="1" applyFill="1" applyBorder="1" applyAlignment="1">
      <alignment vertical="center"/>
    </xf>
    <xf numFmtId="0" fontId="4" fillId="0" borderId="9" xfId="3" applyFont="1" applyFill="1" applyBorder="1" applyAlignment="1">
      <alignment vertical="center"/>
    </xf>
    <xf numFmtId="0" fontId="4" fillId="0" borderId="9" xfId="3" applyFont="1" applyBorder="1" applyAlignment="1">
      <alignment vertical="center"/>
    </xf>
    <xf numFmtId="164" fontId="4" fillId="0" borderId="9" xfId="3" applyNumberFormat="1" applyFont="1" applyFill="1" applyBorder="1" applyAlignment="1">
      <alignment horizontal="right" vertical="center"/>
    </xf>
    <xf numFmtId="164" fontId="4" fillId="0" borderId="5" xfId="3" applyNumberFormat="1" applyFont="1" applyFill="1" applyBorder="1" applyAlignment="1">
      <alignment vertical="center"/>
    </xf>
    <xf numFmtId="164" fontId="4" fillId="0" borderId="5" xfId="1" applyNumberFormat="1" applyFont="1" applyFill="1" applyBorder="1" applyAlignment="1">
      <alignment vertical="center" wrapText="1"/>
    </xf>
    <xf numFmtId="164" fontId="4" fillId="0" borderId="1" xfId="1" applyNumberFormat="1" applyFont="1" applyFill="1" applyBorder="1" applyAlignment="1">
      <alignment vertical="center" wrapText="1"/>
    </xf>
    <xf numFmtId="164" fontId="4" fillId="0" borderId="5" xfId="1" applyNumberFormat="1" applyFont="1" applyFill="1" applyBorder="1" applyAlignment="1">
      <alignment horizontal="center" vertical="center" wrapText="1"/>
    </xf>
    <xf numFmtId="0" fontId="4" fillId="0" borderId="9" xfId="1" applyFont="1" applyFill="1" applyBorder="1" applyAlignment="1">
      <alignment horizontal="center" vertical="center"/>
    </xf>
    <xf numFmtId="0" fontId="4" fillId="0" borderId="9" xfId="1" applyFont="1" applyFill="1" applyBorder="1" applyAlignment="1">
      <alignment vertical="center" wrapText="1"/>
    </xf>
    <xf numFmtId="164" fontId="4" fillId="0" borderId="9" xfId="1" applyNumberFormat="1" applyFont="1" applyFill="1" applyBorder="1" applyAlignment="1">
      <alignment horizontal="center" vertical="center" wrapText="1"/>
    </xf>
    <xf numFmtId="4" fontId="4" fillId="0" borderId="9" xfId="1" applyNumberFormat="1" applyFont="1" applyFill="1" applyBorder="1" applyAlignment="1">
      <alignment horizontal="center" vertical="center" wrapText="1"/>
    </xf>
    <xf numFmtId="0" fontId="4" fillId="0" borderId="9" xfId="1" applyNumberFormat="1" applyFont="1" applyFill="1" applyBorder="1" applyAlignment="1">
      <alignment horizontal="center" vertical="center" wrapText="1"/>
    </xf>
    <xf numFmtId="49" fontId="4" fillId="0" borderId="9" xfId="1" applyNumberFormat="1" applyFont="1" applyFill="1" applyBorder="1" applyAlignment="1">
      <alignment horizontal="center" vertical="center" wrapText="1"/>
    </xf>
    <xf numFmtId="49" fontId="4" fillId="0" borderId="9" xfId="1" applyNumberFormat="1" applyFont="1" applyFill="1" applyBorder="1" applyAlignment="1">
      <alignment horizontal="left" vertical="center" wrapText="1"/>
    </xf>
    <xf numFmtId="0" fontId="4" fillId="0" borderId="9" xfId="0" applyFont="1" applyFill="1" applyBorder="1" applyAlignment="1">
      <alignment vertical="center" wrapText="1"/>
    </xf>
    <xf numFmtId="14" fontId="4" fillId="0" borderId="9" xfId="1" applyNumberFormat="1" applyFont="1" applyFill="1" applyBorder="1" applyAlignment="1">
      <alignment horizontal="center" vertical="center" wrapText="1"/>
    </xf>
    <xf numFmtId="0" fontId="4" fillId="0" borderId="9" xfId="1" applyNumberFormat="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16" xfId="1" applyFont="1" applyFill="1" applyBorder="1" applyAlignment="1">
      <alignment vertical="center" wrapText="1"/>
    </xf>
    <xf numFmtId="164" fontId="4" fillId="0" borderId="16" xfId="1" applyNumberFormat="1" applyFont="1" applyFill="1" applyBorder="1" applyAlignment="1">
      <alignment horizontal="center" vertical="center" wrapText="1"/>
    </xf>
    <xf numFmtId="4" fontId="4" fillId="0" borderId="16" xfId="1" applyNumberFormat="1" applyFont="1" applyFill="1" applyBorder="1" applyAlignment="1">
      <alignment horizontal="center" vertical="center" wrapText="1"/>
    </xf>
    <xf numFmtId="0" fontId="4" fillId="0" borderId="16" xfId="1" applyNumberFormat="1" applyFont="1" applyFill="1" applyBorder="1" applyAlignment="1">
      <alignment horizontal="center" vertical="center" wrapText="1"/>
    </xf>
    <xf numFmtId="49" fontId="4" fillId="0" borderId="16" xfId="1" applyNumberFormat="1" applyFont="1" applyFill="1" applyBorder="1" applyAlignment="1">
      <alignment horizontal="center" vertical="center" wrapText="1"/>
    </xf>
    <xf numFmtId="49" fontId="4" fillId="0" borderId="16" xfId="1" applyNumberFormat="1" applyFont="1" applyFill="1" applyBorder="1" applyAlignment="1">
      <alignment horizontal="left" vertical="center" wrapText="1"/>
    </xf>
    <xf numFmtId="0" fontId="4" fillId="0" borderId="17" xfId="1" applyFont="1" applyFill="1" applyBorder="1" applyAlignment="1">
      <alignment horizontal="center" vertical="center"/>
    </xf>
    <xf numFmtId="0" fontId="4" fillId="0" borderId="17" xfId="1" applyFont="1" applyFill="1" applyBorder="1" applyAlignment="1">
      <alignment vertical="center" wrapText="1"/>
    </xf>
    <xf numFmtId="164" fontId="4" fillId="0" borderId="17" xfId="1" applyNumberFormat="1" applyFont="1" applyFill="1" applyBorder="1" applyAlignment="1">
      <alignment horizontal="center" vertical="center" wrapText="1"/>
    </xf>
    <xf numFmtId="4" fontId="4" fillId="0" borderId="17" xfId="1" applyNumberFormat="1" applyFont="1" applyFill="1" applyBorder="1" applyAlignment="1">
      <alignment horizontal="center" vertical="center" wrapText="1"/>
    </xf>
    <xf numFmtId="0" fontId="4" fillId="0" borderId="17" xfId="1" applyNumberFormat="1" applyFont="1" applyFill="1" applyBorder="1" applyAlignment="1">
      <alignment horizontal="center" vertical="center" wrapText="1"/>
    </xf>
    <xf numFmtId="49" fontId="4" fillId="0" borderId="17" xfId="1" applyNumberFormat="1" applyFont="1" applyFill="1" applyBorder="1" applyAlignment="1">
      <alignment horizontal="center" vertical="center" wrapText="1"/>
    </xf>
    <xf numFmtId="49" fontId="4" fillId="0" borderId="17" xfId="1" applyNumberFormat="1" applyFont="1" applyFill="1" applyBorder="1" applyAlignment="1">
      <alignment horizontal="left" vertical="center" wrapText="1"/>
    </xf>
    <xf numFmtId="0" fontId="4" fillId="0" borderId="18" xfId="1" applyFont="1" applyFill="1" applyBorder="1" applyAlignment="1">
      <alignment vertical="center" wrapText="1"/>
    </xf>
    <xf numFmtId="0" fontId="4" fillId="0" borderId="19" xfId="1" applyFont="1" applyFill="1" applyBorder="1" applyAlignment="1">
      <alignment horizontal="center" vertical="center"/>
    </xf>
    <xf numFmtId="0" fontId="4" fillId="0" borderId="20" xfId="1" applyFont="1" applyFill="1" applyBorder="1" applyAlignment="1">
      <alignment vertical="center" wrapText="1"/>
    </xf>
    <xf numFmtId="164" fontId="4" fillId="0" borderId="19" xfId="1" applyNumberFormat="1" applyFont="1" applyFill="1" applyBorder="1" applyAlignment="1">
      <alignment horizontal="center" vertical="center" wrapText="1"/>
    </xf>
    <xf numFmtId="4" fontId="4" fillId="0" borderId="19" xfId="1" applyNumberFormat="1" applyFont="1" applyFill="1" applyBorder="1" applyAlignment="1">
      <alignment horizontal="center" vertical="center" wrapText="1"/>
    </xf>
    <xf numFmtId="0" fontId="4" fillId="0" borderId="19" xfId="1" applyNumberFormat="1" applyFont="1" applyFill="1" applyBorder="1" applyAlignment="1">
      <alignment horizontal="center" vertical="center" wrapText="1"/>
    </xf>
    <xf numFmtId="49" fontId="4" fillId="0" borderId="19" xfId="1" applyNumberFormat="1" applyFont="1" applyFill="1" applyBorder="1" applyAlignment="1">
      <alignment horizontal="center" vertical="center" wrapText="1"/>
    </xf>
    <xf numFmtId="49" fontId="4" fillId="0" borderId="19" xfId="1" applyNumberFormat="1" applyFont="1" applyFill="1" applyBorder="1" applyAlignment="1">
      <alignment horizontal="left" vertical="center" wrapText="1"/>
    </xf>
    <xf numFmtId="0" fontId="14" fillId="0" borderId="9" xfId="0" applyFont="1" applyBorder="1" applyAlignment="1">
      <alignment vertical="center" wrapText="1"/>
    </xf>
    <xf numFmtId="0" fontId="4" fillId="0" borderId="10" xfId="1" applyFont="1" applyFill="1" applyBorder="1" applyAlignment="1">
      <alignment horizontal="center" vertical="center"/>
    </xf>
    <xf numFmtId="0" fontId="4" fillId="0" borderId="21" xfId="1" applyFont="1" applyFill="1" applyBorder="1" applyAlignment="1">
      <alignment vertical="center" wrapText="1"/>
    </xf>
    <xf numFmtId="164" fontId="4" fillId="0" borderId="10" xfId="1" applyNumberFormat="1" applyFont="1" applyFill="1" applyBorder="1" applyAlignment="1">
      <alignment horizontal="center" vertical="center" wrapText="1"/>
    </xf>
    <xf numFmtId="4" fontId="4" fillId="0" borderId="10" xfId="1" applyNumberFormat="1" applyFont="1" applyFill="1" applyBorder="1" applyAlignment="1">
      <alignment horizontal="center" vertical="center" wrapText="1"/>
    </xf>
    <xf numFmtId="0" fontId="4" fillId="0" borderId="10" xfId="1" applyNumberFormat="1" applyFont="1" applyFill="1" applyBorder="1" applyAlignment="1">
      <alignment horizontal="center" vertical="center" wrapText="1"/>
    </xf>
    <xf numFmtId="49" fontId="4" fillId="0" borderId="10" xfId="1" applyNumberFormat="1" applyFont="1" applyFill="1" applyBorder="1" applyAlignment="1">
      <alignment horizontal="center" vertical="center" wrapText="1"/>
    </xf>
    <xf numFmtId="49" fontId="4" fillId="0" borderId="10" xfId="1" applyNumberFormat="1" applyFont="1" applyFill="1" applyBorder="1" applyAlignment="1">
      <alignment horizontal="left" vertical="center" wrapText="1"/>
    </xf>
    <xf numFmtId="164" fontId="4" fillId="0" borderId="18" xfId="1" applyNumberFormat="1" applyFont="1" applyFill="1" applyBorder="1" applyAlignment="1">
      <alignment horizontal="center" vertical="center" wrapText="1"/>
    </xf>
    <xf numFmtId="164" fontId="4" fillId="0" borderId="22" xfId="1" applyNumberFormat="1" applyFont="1" applyFill="1" applyBorder="1" applyAlignment="1">
      <alignment horizontal="center" vertical="center" wrapText="1"/>
    </xf>
    <xf numFmtId="164" fontId="4" fillId="0" borderId="17" xfId="1" applyNumberFormat="1" applyFont="1" applyFill="1" applyBorder="1" applyAlignment="1">
      <alignment vertical="center" wrapText="1"/>
    </xf>
    <xf numFmtId="164" fontId="4" fillId="0" borderId="9" xfId="1" applyNumberFormat="1" applyFont="1" applyFill="1" applyBorder="1" applyAlignment="1">
      <alignment vertical="center" wrapText="1"/>
    </xf>
    <xf numFmtId="164" fontId="4" fillId="0" borderId="10" xfId="1" applyNumberFormat="1" applyFont="1" applyFill="1" applyBorder="1" applyAlignment="1">
      <alignment vertical="center" wrapText="1"/>
    </xf>
    <xf numFmtId="164" fontId="4" fillId="0" borderId="19" xfId="1" applyNumberFormat="1" applyFont="1" applyFill="1" applyBorder="1" applyAlignment="1">
      <alignment vertical="center" wrapText="1"/>
    </xf>
    <xf numFmtId="164" fontId="4" fillId="0" borderId="16" xfId="1" applyNumberFormat="1" applyFont="1" applyFill="1" applyBorder="1" applyAlignment="1">
      <alignment vertical="center" wrapText="1"/>
    </xf>
    <xf numFmtId="164" fontId="8" fillId="0" borderId="0" xfId="0" applyNumberFormat="1" applyFont="1" applyFill="1" applyAlignment="1">
      <alignment vertical="center"/>
    </xf>
    <xf numFmtId="0" fontId="13" fillId="8" borderId="1" xfId="0" applyFont="1" applyFill="1" applyBorder="1" applyAlignment="1">
      <alignment horizontal="center" vertical="center"/>
    </xf>
    <xf numFmtId="0" fontId="6" fillId="4" borderId="1" xfId="1" applyFont="1" applyFill="1" applyBorder="1" applyAlignment="1">
      <alignment horizontal="center" vertical="center"/>
    </xf>
    <xf numFmtId="0" fontId="6" fillId="0" borderId="1" xfId="0" applyFont="1" applyFill="1" applyBorder="1" applyAlignment="1">
      <alignment horizontal="right" vertical="center" wrapText="1"/>
    </xf>
    <xf numFmtId="0" fontId="6" fillId="2" borderId="8" xfId="3" applyFont="1" applyFill="1" applyBorder="1" applyAlignment="1">
      <alignment horizontal="center" vertical="center"/>
    </xf>
    <xf numFmtId="0" fontId="6" fillId="2" borderId="14" xfId="3" applyFont="1" applyFill="1" applyBorder="1" applyAlignment="1">
      <alignment horizontal="center" vertical="center"/>
    </xf>
    <xf numFmtId="0" fontId="6" fillId="5" borderId="7" xfId="3" applyFont="1" applyFill="1" applyBorder="1" applyAlignment="1">
      <alignment horizontal="center" vertical="center"/>
    </xf>
    <xf numFmtId="0" fontId="6" fillId="5" borderId="4" xfId="3" applyFont="1" applyFill="1" applyBorder="1" applyAlignment="1">
      <alignment horizontal="center" vertical="center"/>
    </xf>
    <xf numFmtId="0" fontId="6" fillId="5" borderId="7"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0" borderId="1" xfId="3" applyFont="1" applyBorder="1" applyAlignment="1">
      <alignment horizontal="right" vertical="center" wrapText="1"/>
    </xf>
    <xf numFmtId="0" fontId="6" fillId="0" borderId="1" xfId="0" applyFont="1" applyFill="1" applyBorder="1" applyAlignment="1">
      <alignment horizontal="center" vertical="center"/>
    </xf>
    <xf numFmtId="0" fontId="6" fillId="0" borderId="1" xfId="5" applyFont="1" applyFill="1" applyBorder="1" applyAlignment="1">
      <alignment horizontal="center" vertical="center" wrapText="1"/>
    </xf>
    <xf numFmtId="0" fontId="6" fillId="0" borderId="1" xfId="3" applyFont="1" applyFill="1" applyBorder="1" applyAlignment="1">
      <alignment horizontal="center" vertical="center" wrapText="1"/>
    </xf>
    <xf numFmtId="0" fontId="6" fillId="0" borderId="1" xfId="0" applyFont="1" applyFill="1" applyBorder="1" applyAlignment="1">
      <alignment horizontal="center" vertical="center" wrapText="1"/>
    </xf>
    <xf numFmtId="166" fontId="6" fillId="0" borderId="1" xfId="5"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6" fillId="0" borderId="1" xfId="0" applyFont="1" applyBorder="1" applyAlignment="1">
      <alignment horizontal="center" vertical="center" wrapText="1"/>
    </xf>
    <xf numFmtId="49" fontId="6" fillId="0" borderId="1" xfId="3" applyNumberFormat="1" applyFont="1" applyBorder="1" applyAlignment="1">
      <alignment horizontal="center" vertical="center" wrapText="1"/>
    </xf>
    <xf numFmtId="44" fontId="6" fillId="0" borderId="1" xfId="4" applyFont="1" applyBorder="1" applyAlignment="1">
      <alignment horizontal="center" vertical="center" wrapText="1"/>
    </xf>
    <xf numFmtId="0" fontId="4" fillId="0" borderId="11"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wrapText="1"/>
    </xf>
  </cellXfs>
  <cellStyles count="16">
    <cellStyle name="Excel Built-in Normal" xfId="12"/>
    <cellStyle name="Hiperłącze 2" xfId="8"/>
    <cellStyle name="Normalny" xfId="0" builtinId="0"/>
    <cellStyle name="Normalny 2" xfId="1"/>
    <cellStyle name="Normalny 2 2" xfId="13"/>
    <cellStyle name="Normalny 3" xfId="3"/>
    <cellStyle name="Normalny 3 2" xfId="5"/>
    <cellStyle name="Normalny 4" xfId="7"/>
    <cellStyle name="Normalny 5" xfId="11"/>
    <cellStyle name="Walutowy" xfId="14" builtinId="4"/>
    <cellStyle name="Walutowy 2" xfId="2"/>
    <cellStyle name="Walutowy 3" xfId="4"/>
    <cellStyle name="Walutowy 3 2" xfId="6"/>
    <cellStyle name="Walutowy 4" xfId="9"/>
    <cellStyle name="Walutowy 5" xfId="10"/>
    <cellStyle name="Walutowy 6" xfId="15"/>
  </cellStyles>
  <dxfs count="19">
    <dxf>
      <font>
        <b val="0"/>
        <i val="0"/>
        <strike val="0"/>
        <condense val="0"/>
        <extend val="0"/>
        <outline val="0"/>
        <shadow val="0"/>
        <u val="none"/>
        <vertAlign val="baseline"/>
        <sz val="10"/>
        <color auto="1"/>
        <name val="Cambria"/>
        <scheme val="maj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numFmt numFmtId="34" formatCode="_-* #,##0.00\ &quot;zł&quot;_-;\-* #,##0.00\ &quot;zł&quot;_-;_-* &quot;-&quot;??\ &quot;zł&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numFmt numFmtId="34" formatCode="_-* #,##0.00\ &quot;zł&quot;_-;\-* #,##0.00\ &quot;zł&quot;_-;_-* &quot;-&quot;??\ &quot;zł&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numFmt numFmtId="164" formatCode="#,##0.00\ &quot;zł&quo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Cambria"/>
        <scheme val="major"/>
      </font>
      <numFmt numFmtId="0" formatCode="General"/>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mbria"/>
        <scheme val="major"/>
      </font>
      <numFmt numFmtId="168" formatCode="dd/mm/yyyy"/>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mbria"/>
        <scheme val="maj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mbria"/>
        <scheme val="major"/>
      </font>
      <numFmt numFmtId="0" formatCode="General"/>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mbria"/>
        <scheme val="major"/>
      </font>
      <numFmt numFmtId="30" formatCode="@"/>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0"/>
        <color theme="1"/>
        <name val="Cambria"/>
        <scheme val="major"/>
      </font>
      <fill>
        <patternFill patternType="none">
          <fgColor indexed="64"/>
          <bgColor auto="1"/>
        </patternFill>
      </fill>
    </dxf>
    <dxf>
      <font>
        <strike val="0"/>
        <outline val="0"/>
        <shadow val="0"/>
        <u val="none"/>
        <vertAlign val="baseline"/>
        <sz val="10"/>
        <color auto="1"/>
        <name val="Cambria"/>
        <scheme val="maj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0"/>
        <color theme="1"/>
        <name val="Cambria"/>
        <scheme val="maj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66FF66"/>
      <color rgb="FF89C5FB"/>
      <color rgb="FFAE5858"/>
      <color rgb="FFFFCC00"/>
      <color rgb="FFCCFFFF"/>
      <color rgb="FFE9EFF7"/>
      <color rgb="FF077CE7"/>
      <color rgb="FF11C1FF"/>
      <color rgb="FF79BDFB"/>
      <color rgb="FF101B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ela1" displayName="Tabela1" ref="A1:H12" totalsRowCount="1" headerRowDxfId="18" dataDxfId="17" totalsRowDxfId="16">
  <autoFilter ref="A1:H11"/>
  <sortState ref="A2:H11">
    <sortCondition ref="D1:D11"/>
  </sortState>
  <tableColumns count="8">
    <tableColumn id="8" name="Polisa" dataDxfId="15" totalsRowDxfId="14"/>
    <tableColumn id="1" name="Ryzyko" dataDxfId="13" totalsRowDxfId="12"/>
    <tableColumn id="3" name="Oznaczenie ryzyka" dataDxfId="11" totalsRowDxfId="10"/>
    <tableColumn id="4" name="Data wystąpienia szkody lub zgłoszenia" dataDxfId="9" totalsRowDxfId="8"/>
    <tableColumn id="6" name="Wypłata" totalsRowFunction="sum" dataDxfId="7" totalsRowDxfId="6" dataCellStyle="Walutowy"/>
    <tableColumn id="7" name="Rezerwa" dataDxfId="5" totalsRowDxfId="4" dataCellStyle="Walutowy"/>
    <tableColumn id="2" name="TU" dataDxfId="3" totalsRowDxfId="2"/>
    <tableColumn id="5" name="Jednostka" dataDxfId="1" totalsRowDxfId="0"/>
  </tableColumns>
  <tableStyleInfo name="TableStyleMedium2"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tabSelected="1" zoomScaleNormal="100" workbookViewId="0">
      <pane ySplit="2" topLeftCell="A3" activePane="bottomLeft" state="frozen"/>
      <selection pane="bottomLeft" activeCell="G8" sqref="G8"/>
    </sheetView>
  </sheetViews>
  <sheetFormatPr defaultRowHeight="14.25"/>
  <cols>
    <col min="1" max="1" width="5.140625" style="4" customWidth="1"/>
    <col min="2" max="2" width="63.85546875" style="4" customWidth="1"/>
    <col min="3" max="4" width="22.5703125" style="4" customWidth="1"/>
    <col min="5" max="5" width="12.5703125" style="4" bestFit="1" customWidth="1"/>
    <col min="6" max="6" width="15.5703125" style="4" customWidth="1"/>
    <col min="7" max="7" width="18" style="4" customWidth="1"/>
    <col min="8" max="10" width="11.140625" style="4" customWidth="1"/>
    <col min="11" max="11" width="83.5703125" style="2" customWidth="1"/>
    <col min="12" max="16384" width="9.140625" style="112"/>
  </cols>
  <sheetData>
    <row r="1" spans="1:14">
      <c r="A1" s="62"/>
      <c r="B1" s="62"/>
      <c r="C1" s="275" t="s">
        <v>285</v>
      </c>
      <c r="D1" s="275"/>
      <c r="E1" s="62"/>
      <c r="F1" s="62"/>
      <c r="G1" s="62"/>
      <c r="H1" s="275" t="s">
        <v>291</v>
      </c>
      <c r="I1" s="275"/>
      <c r="J1" s="2"/>
      <c r="K1" s="84"/>
    </row>
    <row r="2" spans="1:14" s="1" customFormat="1" ht="25.5">
      <c r="A2" s="61" t="s">
        <v>0</v>
      </c>
      <c r="B2" s="61" t="s">
        <v>289</v>
      </c>
      <c r="C2" s="61" t="s">
        <v>294</v>
      </c>
      <c r="D2" s="61" t="s">
        <v>293</v>
      </c>
      <c r="E2" s="61" t="s">
        <v>606</v>
      </c>
      <c r="F2" s="61" t="s">
        <v>286</v>
      </c>
      <c r="G2" s="61" t="s">
        <v>287</v>
      </c>
      <c r="H2" s="61" t="s">
        <v>292</v>
      </c>
      <c r="I2" s="61" t="s">
        <v>290</v>
      </c>
      <c r="J2" s="61" t="s">
        <v>337</v>
      </c>
      <c r="K2" s="114" t="s">
        <v>288</v>
      </c>
      <c r="L2" s="109"/>
    </row>
    <row r="3" spans="1:14" s="1" customFormat="1" ht="38.25">
      <c r="A3" s="113">
        <v>1</v>
      </c>
      <c r="B3" s="34" t="s">
        <v>427</v>
      </c>
      <c r="C3" s="138" t="s">
        <v>607</v>
      </c>
      <c r="D3" s="34" t="s">
        <v>88</v>
      </c>
      <c r="E3" s="89" t="s">
        <v>602</v>
      </c>
      <c r="F3" s="89" t="s">
        <v>429</v>
      </c>
      <c r="G3" s="89">
        <v>5542554358</v>
      </c>
      <c r="H3" s="35"/>
      <c r="I3" s="35"/>
      <c r="J3" s="35"/>
      <c r="K3" s="116" t="s">
        <v>616</v>
      </c>
      <c r="L3" s="109"/>
      <c r="M3" s="115"/>
      <c r="N3" s="115"/>
    </row>
    <row r="4" spans="1:14" s="1" customFormat="1" ht="38.25">
      <c r="A4" s="113" t="s">
        <v>615</v>
      </c>
      <c r="B4" s="34" t="s">
        <v>428</v>
      </c>
      <c r="C4" s="138" t="s">
        <v>607</v>
      </c>
      <c r="D4" s="34" t="s">
        <v>88</v>
      </c>
      <c r="E4" s="89" t="s">
        <v>602</v>
      </c>
      <c r="F4" s="89" t="s">
        <v>430</v>
      </c>
      <c r="G4" s="89">
        <v>9670014397</v>
      </c>
      <c r="H4" s="35">
        <v>94</v>
      </c>
      <c r="I4" s="35"/>
      <c r="J4" s="35"/>
      <c r="K4" s="116" t="s">
        <v>616</v>
      </c>
      <c r="L4" s="109"/>
      <c r="M4" s="115"/>
      <c r="N4" s="115"/>
    </row>
    <row r="5" spans="1:14" s="1" customFormat="1" ht="15">
      <c r="A5" s="113">
        <v>2</v>
      </c>
      <c r="B5" s="34" t="s">
        <v>598</v>
      </c>
      <c r="C5" s="138" t="s">
        <v>89</v>
      </c>
      <c r="D5" s="34" t="s">
        <v>88</v>
      </c>
      <c r="E5" s="89" t="s">
        <v>295</v>
      </c>
      <c r="F5" s="89" t="s">
        <v>365</v>
      </c>
      <c r="G5" s="89">
        <v>9670056214</v>
      </c>
      <c r="H5" s="35">
        <v>43</v>
      </c>
      <c r="I5" s="35">
        <v>0</v>
      </c>
      <c r="J5" s="35"/>
      <c r="K5" s="116" t="s">
        <v>608</v>
      </c>
      <c r="L5" s="109"/>
      <c r="M5" s="115"/>
      <c r="N5" s="115"/>
    </row>
    <row r="6" spans="1:14" s="1" customFormat="1">
      <c r="A6" s="113">
        <v>3</v>
      </c>
      <c r="B6" s="34" t="s">
        <v>599</v>
      </c>
      <c r="C6" s="138" t="s">
        <v>90</v>
      </c>
      <c r="D6" s="34" t="s">
        <v>88</v>
      </c>
      <c r="E6" s="89" t="s">
        <v>309</v>
      </c>
      <c r="F6" s="89">
        <v>340523364</v>
      </c>
      <c r="G6" s="89">
        <v>5542818774</v>
      </c>
      <c r="H6" s="35">
        <v>13</v>
      </c>
      <c r="I6" s="35">
        <v>0</v>
      </c>
      <c r="J6" s="35"/>
      <c r="K6" s="116" t="s">
        <v>612</v>
      </c>
      <c r="L6" s="117"/>
      <c r="M6" s="115"/>
      <c r="N6" s="115"/>
    </row>
    <row r="7" spans="1:14" s="1" customFormat="1">
      <c r="A7" s="113">
        <v>4</v>
      </c>
      <c r="B7" s="34" t="s">
        <v>418</v>
      </c>
      <c r="C7" s="138" t="s">
        <v>424</v>
      </c>
      <c r="D7" s="34" t="s">
        <v>88</v>
      </c>
      <c r="E7" s="89" t="s">
        <v>419</v>
      </c>
      <c r="F7" s="89" t="s">
        <v>431</v>
      </c>
      <c r="G7" s="89">
        <v>9670056421</v>
      </c>
      <c r="H7" s="35">
        <v>11</v>
      </c>
      <c r="I7" s="35">
        <v>0</v>
      </c>
      <c r="J7" s="35"/>
      <c r="K7" s="116" t="s">
        <v>611</v>
      </c>
      <c r="L7" s="117"/>
      <c r="M7" s="115"/>
      <c r="N7" s="115"/>
    </row>
    <row r="8" spans="1:14" s="1" customFormat="1" ht="25.5">
      <c r="A8" s="113">
        <v>5</v>
      </c>
      <c r="B8" s="34" t="s">
        <v>103</v>
      </c>
      <c r="C8" s="138" t="s">
        <v>425</v>
      </c>
      <c r="D8" s="34" t="s">
        <v>92</v>
      </c>
      <c r="E8" s="89" t="s">
        <v>401</v>
      </c>
      <c r="F8" s="89" t="s">
        <v>402</v>
      </c>
      <c r="G8" s="89">
        <v>5542500664</v>
      </c>
      <c r="H8" s="35">
        <v>41</v>
      </c>
      <c r="I8" s="35">
        <v>30</v>
      </c>
      <c r="J8" s="35"/>
      <c r="K8" s="116" t="s">
        <v>617</v>
      </c>
      <c r="L8" s="117"/>
      <c r="M8" s="115"/>
      <c r="N8" s="115"/>
    </row>
    <row r="9" spans="1:14" s="1" customFormat="1" ht="25.5">
      <c r="A9" s="113">
        <v>6</v>
      </c>
      <c r="B9" s="34" t="s">
        <v>426</v>
      </c>
      <c r="C9" s="138" t="s">
        <v>95</v>
      </c>
      <c r="D9" s="34" t="s">
        <v>88</v>
      </c>
      <c r="E9" s="89" t="s">
        <v>349</v>
      </c>
      <c r="F9" s="89" t="s">
        <v>414</v>
      </c>
      <c r="G9" s="89">
        <v>5542954282</v>
      </c>
      <c r="H9" s="35">
        <v>68</v>
      </c>
      <c r="I9" s="35">
        <v>47</v>
      </c>
      <c r="J9" s="35">
        <v>468</v>
      </c>
      <c r="K9" s="116" t="s">
        <v>617</v>
      </c>
      <c r="L9" s="51"/>
      <c r="M9" s="115"/>
      <c r="N9" s="115"/>
    </row>
    <row r="10" spans="1:14" s="1" customFormat="1" ht="25.5">
      <c r="A10" s="113">
        <v>7</v>
      </c>
      <c r="B10" s="34" t="s">
        <v>107</v>
      </c>
      <c r="C10" s="138" t="s">
        <v>96</v>
      </c>
      <c r="D10" s="34" t="s">
        <v>88</v>
      </c>
      <c r="E10" s="89" t="s">
        <v>349</v>
      </c>
      <c r="F10" s="89" t="s">
        <v>358</v>
      </c>
      <c r="G10" s="89">
        <v>5542356090</v>
      </c>
      <c r="H10" s="35">
        <v>100</v>
      </c>
      <c r="I10" s="35">
        <v>67</v>
      </c>
      <c r="J10" s="35">
        <v>861</v>
      </c>
      <c r="K10" s="116" t="s">
        <v>617</v>
      </c>
      <c r="L10" s="51"/>
      <c r="M10" s="115"/>
      <c r="N10" s="115"/>
    </row>
    <row r="11" spans="1:14" s="1" customFormat="1" ht="25.5">
      <c r="A11" s="113">
        <v>8</v>
      </c>
      <c r="B11" s="34" t="s">
        <v>600</v>
      </c>
      <c r="C11" s="138" t="s">
        <v>391</v>
      </c>
      <c r="D11" s="34" t="s">
        <v>603</v>
      </c>
      <c r="E11" s="89" t="s">
        <v>349</v>
      </c>
      <c r="F11" s="89" t="s">
        <v>399</v>
      </c>
      <c r="G11" s="89">
        <v>5542356285</v>
      </c>
      <c r="H11" s="35">
        <v>34</v>
      </c>
      <c r="I11" s="35">
        <v>28</v>
      </c>
      <c r="J11" s="35"/>
      <c r="K11" s="116" t="s">
        <v>617</v>
      </c>
      <c r="L11" s="51"/>
      <c r="M11" s="115"/>
      <c r="N11" s="115"/>
    </row>
    <row r="12" spans="1:14" s="1" customFormat="1" ht="25.5">
      <c r="A12" s="113">
        <v>9</v>
      </c>
      <c r="B12" s="34" t="s">
        <v>353</v>
      </c>
      <c r="C12" s="138" t="s">
        <v>93</v>
      </c>
      <c r="D12" s="34" t="s">
        <v>94</v>
      </c>
      <c r="E12" s="89" t="s">
        <v>349</v>
      </c>
      <c r="F12" s="89" t="s">
        <v>350</v>
      </c>
      <c r="G12" s="89">
        <v>5542356121</v>
      </c>
      <c r="H12" s="35">
        <v>34</v>
      </c>
      <c r="I12" s="35">
        <v>25</v>
      </c>
      <c r="J12" s="35">
        <v>170</v>
      </c>
      <c r="K12" s="116" t="s">
        <v>617</v>
      </c>
      <c r="L12" s="51"/>
      <c r="M12" s="115"/>
      <c r="N12" s="115"/>
    </row>
    <row r="13" spans="1:14" s="1" customFormat="1" ht="25.5">
      <c r="A13" s="113">
        <v>10</v>
      </c>
      <c r="B13" s="34" t="s">
        <v>104</v>
      </c>
      <c r="C13" s="138" t="s">
        <v>276</v>
      </c>
      <c r="D13" s="34" t="s">
        <v>92</v>
      </c>
      <c r="E13" s="89" t="s">
        <v>349</v>
      </c>
      <c r="F13" s="89" t="s">
        <v>420</v>
      </c>
      <c r="G13" s="89">
        <v>5542356279</v>
      </c>
      <c r="H13" s="35">
        <v>22</v>
      </c>
      <c r="I13" s="35">
        <v>18</v>
      </c>
      <c r="J13" s="35">
        <v>86</v>
      </c>
      <c r="K13" s="116" t="s">
        <v>617</v>
      </c>
      <c r="L13" s="51"/>
      <c r="M13" s="115"/>
      <c r="N13" s="115"/>
    </row>
    <row r="14" spans="1:14" s="1" customFormat="1" ht="25.5">
      <c r="A14" s="113">
        <v>11</v>
      </c>
      <c r="B14" s="34" t="s">
        <v>105</v>
      </c>
      <c r="C14" s="138" t="s">
        <v>274</v>
      </c>
      <c r="D14" s="34" t="s">
        <v>88</v>
      </c>
      <c r="E14" s="89" t="s">
        <v>349</v>
      </c>
      <c r="F14" s="89" t="s">
        <v>367</v>
      </c>
      <c r="G14" s="89">
        <v>5542356262</v>
      </c>
      <c r="H14" s="35">
        <v>15</v>
      </c>
      <c r="I14" s="35">
        <v>12</v>
      </c>
      <c r="J14" s="35"/>
      <c r="K14" s="116" t="s">
        <v>617</v>
      </c>
      <c r="L14" s="51"/>
      <c r="M14" s="115"/>
      <c r="N14" s="115"/>
    </row>
    <row r="15" spans="1:14" s="1" customFormat="1" ht="25.5">
      <c r="A15" s="113">
        <v>12</v>
      </c>
      <c r="B15" s="34" t="s">
        <v>503</v>
      </c>
      <c r="C15" s="138" t="s">
        <v>275</v>
      </c>
      <c r="D15" s="34" t="s">
        <v>604</v>
      </c>
      <c r="E15" s="89" t="s">
        <v>349</v>
      </c>
      <c r="F15" s="89" t="s">
        <v>432</v>
      </c>
      <c r="G15" s="89">
        <v>5542356115</v>
      </c>
      <c r="H15" s="35">
        <v>22</v>
      </c>
      <c r="I15" s="35">
        <v>18</v>
      </c>
      <c r="J15" s="35">
        <v>115</v>
      </c>
      <c r="K15" s="116" t="s">
        <v>617</v>
      </c>
      <c r="L15" s="51"/>
      <c r="M15" s="115"/>
      <c r="N15" s="115"/>
    </row>
    <row r="16" spans="1:14" s="1" customFormat="1" ht="25.5">
      <c r="A16" s="113">
        <v>13</v>
      </c>
      <c r="B16" s="34" t="s">
        <v>336</v>
      </c>
      <c r="C16" s="138" t="s">
        <v>91</v>
      </c>
      <c r="D16" s="34" t="s">
        <v>88</v>
      </c>
      <c r="E16" s="89" t="s">
        <v>605</v>
      </c>
      <c r="F16" s="89" t="s">
        <v>366</v>
      </c>
      <c r="G16" s="89">
        <v>5542356440</v>
      </c>
      <c r="H16" s="35">
        <v>38</v>
      </c>
      <c r="I16" s="35">
        <v>24</v>
      </c>
      <c r="J16" s="35">
        <v>260</v>
      </c>
      <c r="K16" s="116" t="s">
        <v>613</v>
      </c>
      <c r="L16" s="117"/>
      <c r="M16" s="115"/>
      <c r="N16" s="115"/>
    </row>
    <row r="17" spans="1:14" s="1" customFormat="1" ht="15">
      <c r="A17" s="113">
        <v>14</v>
      </c>
      <c r="B17" s="34" t="s">
        <v>108</v>
      </c>
      <c r="C17" s="138" t="s">
        <v>97</v>
      </c>
      <c r="D17" s="34" t="s">
        <v>88</v>
      </c>
      <c r="E17" s="89" t="s">
        <v>601</v>
      </c>
      <c r="F17" s="89" t="s">
        <v>433</v>
      </c>
      <c r="G17" s="89">
        <v>5542945604</v>
      </c>
      <c r="H17" s="35">
        <v>15</v>
      </c>
      <c r="I17" s="35">
        <v>10</v>
      </c>
      <c r="J17" s="35"/>
      <c r="K17" s="116" t="s">
        <v>609</v>
      </c>
      <c r="L17" s="51"/>
      <c r="M17" s="115"/>
      <c r="N17" s="115"/>
    </row>
    <row r="18" spans="1:14" s="1" customFormat="1" ht="15">
      <c r="A18" s="113">
        <v>15</v>
      </c>
      <c r="B18" s="34" t="s">
        <v>109</v>
      </c>
      <c r="C18" s="138" t="s">
        <v>98</v>
      </c>
      <c r="D18" s="34" t="s">
        <v>92</v>
      </c>
      <c r="E18" s="89" t="s">
        <v>601</v>
      </c>
      <c r="F18" s="89" t="s">
        <v>434</v>
      </c>
      <c r="G18" s="89">
        <v>5542934049</v>
      </c>
      <c r="H18" s="35">
        <v>11</v>
      </c>
      <c r="I18" s="35">
        <v>7</v>
      </c>
      <c r="J18" s="35">
        <v>32</v>
      </c>
      <c r="K18" s="116" t="s">
        <v>610</v>
      </c>
      <c r="L18" s="51"/>
      <c r="M18" s="115"/>
      <c r="N18" s="115"/>
    </row>
    <row r="19" spans="1:14">
      <c r="A19" s="2"/>
      <c r="K19" s="4"/>
      <c r="L19" s="4"/>
      <c r="M19" s="4"/>
      <c r="N19" s="4"/>
    </row>
    <row r="20" spans="1:14">
      <c r="A20" s="2"/>
      <c r="K20" s="4"/>
      <c r="L20" s="4"/>
      <c r="M20" s="4"/>
      <c r="N20" s="4"/>
    </row>
    <row r="21" spans="1:14">
      <c r="A21" s="2"/>
      <c r="K21" s="4"/>
      <c r="L21" s="4"/>
      <c r="M21" s="4"/>
      <c r="N21" s="4"/>
    </row>
    <row r="22" spans="1:14">
      <c r="A22" s="2"/>
      <c r="K22" s="4"/>
      <c r="L22" s="4"/>
      <c r="M22" s="4"/>
      <c r="N22" s="4"/>
    </row>
    <row r="23" spans="1:14">
      <c r="A23" s="2"/>
      <c r="K23" s="4"/>
    </row>
    <row r="24" spans="1:14">
      <c r="A24" s="2"/>
    </row>
    <row r="25" spans="1:14">
      <c r="K25" s="4"/>
    </row>
    <row r="26" spans="1:14">
      <c r="A26" s="2"/>
    </row>
    <row r="32" spans="1:14">
      <c r="B32" s="2"/>
      <c r="K32" s="4"/>
    </row>
  </sheetData>
  <mergeCells count="2">
    <mergeCell ref="H1:I1"/>
    <mergeCell ref="C1:D1"/>
  </mergeCells>
  <pageMargins left="0.70866141732283472" right="0.70866141732283472" top="0.74803149606299213" bottom="0.74803149606299213" header="0.31496062992125984" footer="0.31496062992125984"/>
  <pageSetup paperSize="9" scale="90" orientation="landscape" r:id="rId1"/>
  <headerFooter>
    <oddHeader>&amp;LZałącznik nr 1d do SIWZ&amp;RZakładka nr 1</oddHeader>
    <oddFooter>&amp;LUbezpieczenie interesów majątkowych Gminy Koronowo&amp;RStrona &amp;P z &amp;N</oddFooter>
  </headerFooter>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9"/>
  <sheetViews>
    <sheetView topLeftCell="A172" zoomScaleNormal="100" workbookViewId="0">
      <selection activeCell="C5" sqref="C5"/>
    </sheetView>
  </sheetViews>
  <sheetFormatPr defaultRowHeight="15"/>
  <cols>
    <col min="1" max="1" width="6.42578125" style="58" customWidth="1"/>
    <col min="2" max="2" width="37.7109375" style="58" customWidth="1"/>
    <col min="3" max="3" width="22.7109375" style="58" customWidth="1"/>
    <col min="4" max="4" width="21.42578125" style="58" customWidth="1"/>
    <col min="5" max="5" width="14.7109375" style="58" customWidth="1"/>
    <col min="6" max="6" width="14.28515625" style="58" customWidth="1"/>
    <col min="7" max="7" width="13.42578125" style="58" customWidth="1"/>
    <col min="8" max="8" width="11.140625" style="58" customWidth="1"/>
    <col min="9" max="9" width="19" style="58" customWidth="1"/>
    <col min="10" max="12" width="13" style="58" customWidth="1"/>
    <col min="13" max="13" width="22.85546875" style="58" customWidth="1"/>
    <col min="14" max="14" width="83.5703125" style="58" customWidth="1"/>
    <col min="15" max="15" width="12.28515625" customWidth="1"/>
    <col min="16" max="16" width="26.7109375" bestFit="1" customWidth="1"/>
  </cols>
  <sheetData>
    <row r="1" spans="1:14" ht="15.75" customHeight="1">
      <c r="A1" s="9" t="s">
        <v>2</v>
      </c>
      <c r="B1" s="10" t="s">
        <v>618</v>
      </c>
      <c r="C1" s="10"/>
      <c r="D1" s="10"/>
      <c r="E1" s="10"/>
      <c r="F1" s="65"/>
      <c r="G1" s="276" t="s">
        <v>19</v>
      </c>
      <c r="H1" s="276"/>
      <c r="I1" s="276"/>
      <c r="J1" s="276"/>
      <c r="K1" s="50"/>
      <c r="L1" s="50"/>
      <c r="M1" s="50"/>
      <c r="N1" s="50"/>
    </row>
    <row r="2" spans="1:14" ht="51.75" thickBot="1">
      <c r="A2" s="71" t="s">
        <v>0</v>
      </c>
      <c r="B2" s="71" t="s">
        <v>20</v>
      </c>
      <c r="C2" s="72" t="s">
        <v>27</v>
      </c>
      <c r="D2" s="73" t="s">
        <v>664</v>
      </c>
      <c r="E2" s="74" t="s">
        <v>21</v>
      </c>
      <c r="F2" s="75" t="s">
        <v>284</v>
      </c>
      <c r="G2" s="71" t="s">
        <v>23</v>
      </c>
      <c r="H2" s="71" t="s">
        <v>24</v>
      </c>
      <c r="I2" s="76" t="s">
        <v>50</v>
      </c>
      <c r="J2" s="76" t="s">
        <v>25</v>
      </c>
      <c r="K2" s="76" t="s">
        <v>70</v>
      </c>
      <c r="L2" s="76" t="s">
        <v>71</v>
      </c>
      <c r="M2" s="77" t="s">
        <v>48</v>
      </c>
      <c r="N2" s="77" t="s">
        <v>49</v>
      </c>
    </row>
    <row r="3" spans="1:14" ht="26.25" thickTop="1">
      <c r="A3" s="190">
        <v>1</v>
      </c>
      <c r="B3" s="66" t="s">
        <v>150</v>
      </c>
      <c r="C3" s="224">
        <f>E3*2000</f>
        <v>3228000</v>
      </c>
      <c r="D3" s="168" t="s">
        <v>665</v>
      </c>
      <c r="E3" s="105">
        <f>280*3+142*2+245*2</f>
        <v>1614</v>
      </c>
      <c r="F3" s="97">
        <v>1965</v>
      </c>
      <c r="G3" s="68"/>
      <c r="H3" s="68"/>
      <c r="I3" s="68"/>
      <c r="J3" s="68"/>
      <c r="K3" s="68"/>
      <c r="L3" s="68"/>
      <c r="M3" s="70"/>
      <c r="N3" s="102" t="s">
        <v>677</v>
      </c>
    </row>
    <row r="4" spans="1:14" ht="25.5">
      <c r="A4" s="6">
        <v>2</v>
      </c>
      <c r="B4" s="11" t="s">
        <v>536</v>
      </c>
      <c r="C4" s="224">
        <f>E4*2000</f>
        <v>1772000</v>
      </c>
      <c r="D4" s="168" t="s">
        <v>665</v>
      </c>
      <c r="E4" s="12">
        <f>2*443</f>
        <v>886</v>
      </c>
      <c r="F4" s="14">
        <v>1975</v>
      </c>
      <c r="G4" s="120"/>
      <c r="H4" s="120"/>
      <c r="I4" s="120"/>
      <c r="J4" s="120"/>
      <c r="K4" s="120"/>
      <c r="L4" s="95"/>
      <c r="M4" s="96"/>
      <c r="N4" s="103" t="s">
        <v>678</v>
      </c>
    </row>
    <row r="5" spans="1:14" ht="25.5">
      <c r="A5" s="6">
        <v>3</v>
      </c>
      <c r="B5" s="11" t="s">
        <v>186</v>
      </c>
      <c r="C5" s="224">
        <f>E5*600</f>
        <v>46200</v>
      </c>
      <c r="D5" s="168" t="s">
        <v>665</v>
      </c>
      <c r="E5" s="12">
        <v>77</v>
      </c>
      <c r="F5" s="14">
        <v>1975</v>
      </c>
      <c r="G5" s="120"/>
      <c r="H5" s="120"/>
      <c r="I5" s="120"/>
      <c r="J5" s="120"/>
      <c r="K5" s="120"/>
      <c r="L5" s="95"/>
      <c r="M5" s="96"/>
      <c r="N5" s="103" t="s">
        <v>679</v>
      </c>
    </row>
    <row r="6" spans="1:14" ht="25.5">
      <c r="A6" s="6">
        <v>4</v>
      </c>
      <c r="B6" s="11" t="s">
        <v>537</v>
      </c>
      <c r="C6" s="224">
        <f>E6*2000</f>
        <v>728000</v>
      </c>
      <c r="D6" s="168" t="s">
        <v>665</v>
      </c>
      <c r="E6" s="12">
        <f>182*2</f>
        <v>364</v>
      </c>
      <c r="F6" s="14">
        <v>1965</v>
      </c>
      <c r="G6" s="120"/>
      <c r="H6" s="120"/>
      <c r="I6" s="120"/>
      <c r="J6" s="120"/>
      <c r="K6" s="120"/>
      <c r="L6" s="95"/>
      <c r="M6" s="96"/>
      <c r="N6" s="103" t="s">
        <v>680</v>
      </c>
    </row>
    <row r="7" spans="1:14">
      <c r="A7" s="6">
        <v>5</v>
      </c>
      <c r="B7" s="11" t="s">
        <v>513</v>
      </c>
      <c r="C7" s="225">
        <v>25920</v>
      </c>
      <c r="D7" s="168" t="s">
        <v>665</v>
      </c>
      <c r="E7" s="12"/>
      <c r="F7" s="14">
        <v>1965</v>
      </c>
      <c r="G7" s="120"/>
      <c r="H7" s="120"/>
      <c r="I7" s="120"/>
      <c r="J7" s="120"/>
      <c r="K7" s="120"/>
      <c r="L7" s="95"/>
      <c r="M7" s="96"/>
      <c r="N7" s="103"/>
    </row>
    <row r="8" spans="1:14">
      <c r="A8" s="6">
        <v>6</v>
      </c>
      <c r="B8" s="11" t="s">
        <v>520</v>
      </c>
      <c r="C8" s="224">
        <f t="shared" ref="C8:C13" si="0">E8*1000</f>
        <v>107000</v>
      </c>
      <c r="D8" s="168" t="s">
        <v>665</v>
      </c>
      <c r="E8" s="12">
        <v>107</v>
      </c>
      <c r="F8" s="14">
        <v>1965</v>
      </c>
      <c r="G8" s="120"/>
      <c r="H8" s="120"/>
      <c r="I8" s="120"/>
      <c r="J8" s="120"/>
      <c r="K8" s="120"/>
      <c r="L8" s="95"/>
      <c r="M8" s="96"/>
      <c r="N8" s="103" t="s">
        <v>681</v>
      </c>
    </row>
    <row r="9" spans="1:14">
      <c r="A9" s="6">
        <v>7</v>
      </c>
      <c r="B9" s="11" t="s">
        <v>518</v>
      </c>
      <c r="C9" s="224">
        <f t="shared" si="0"/>
        <v>311000</v>
      </c>
      <c r="D9" s="168" t="s">
        <v>665</v>
      </c>
      <c r="E9" s="12">
        <f>120*2+71</f>
        <v>311</v>
      </c>
      <c r="F9" s="14">
        <v>1995</v>
      </c>
      <c r="G9" s="120"/>
      <c r="H9" s="120"/>
      <c r="I9" s="120"/>
      <c r="J9" s="120"/>
      <c r="K9" s="120"/>
      <c r="L9" s="95"/>
      <c r="M9" s="96"/>
      <c r="N9" s="103" t="s">
        <v>676</v>
      </c>
    </row>
    <row r="10" spans="1:14">
      <c r="A10" s="6">
        <v>8</v>
      </c>
      <c r="B10" s="11" t="s">
        <v>538</v>
      </c>
      <c r="C10" s="224">
        <f t="shared" si="0"/>
        <v>115000</v>
      </c>
      <c r="D10" s="168" t="s">
        <v>665</v>
      </c>
      <c r="E10" s="12">
        <v>115</v>
      </c>
      <c r="F10" s="14">
        <v>1993</v>
      </c>
      <c r="G10" s="120"/>
      <c r="H10" s="120"/>
      <c r="I10" s="120"/>
      <c r="J10" s="120"/>
      <c r="K10" s="120"/>
      <c r="L10" s="95"/>
      <c r="M10" s="96"/>
      <c r="N10" s="103" t="s">
        <v>682</v>
      </c>
    </row>
    <row r="11" spans="1:14">
      <c r="A11" s="6">
        <v>9</v>
      </c>
      <c r="B11" s="11" t="s">
        <v>539</v>
      </c>
      <c r="C11" s="224">
        <f t="shared" si="0"/>
        <v>61000</v>
      </c>
      <c r="D11" s="168" t="s">
        <v>665</v>
      </c>
      <c r="E11" s="12">
        <v>61</v>
      </c>
      <c r="F11" s="14">
        <v>1965</v>
      </c>
      <c r="G11" s="120"/>
      <c r="H11" s="120"/>
      <c r="I11" s="120"/>
      <c r="J11" s="120"/>
      <c r="K11" s="120"/>
      <c r="L11" s="95"/>
      <c r="M11" s="96"/>
      <c r="N11" s="103" t="s">
        <v>683</v>
      </c>
    </row>
    <row r="12" spans="1:14">
      <c r="A12" s="6">
        <v>10</v>
      </c>
      <c r="B12" s="11" t="s">
        <v>540</v>
      </c>
      <c r="C12" s="224">
        <f t="shared" si="0"/>
        <v>283500</v>
      </c>
      <c r="D12" s="168" t="s">
        <v>665</v>
      </c>
      <c r="E12" s="12">
        <v>283.5</v>
      </c>
      <c r="F12" s="14">
        <v>1965</v>
      </c>
      <c r="G12" s="120"/>
      <c r="H12" s="120"/>
      <c r="I12" s="120"/>
      <c r="J12" s="120"/>
      <c r="K12" s="120"/>
      <c r="L12" s="95"/>
      <c r="M12" s="96"/>
      <c r="N12" s="103" t="s">
        <v>684</v>
      </c>
    </row>
    <row r="13" spans="1:14" ht="25.5">
      <c r="A13" s="6">
        <v>11</v>
      </c>
      <c r="B13" s="11" t="s">
        <v>541</v>
      </c>
      <c r="C13" s="224">
        <f t="shared" si="0"/>
        <v>735000</v>
      </c>
      <c r="D13" s="168" t="s">
        <v>665</v>
      </c>
      <c r="E13" s="12">
        <f>3*245</f>
        <v>735</v>
      </c>
      <c r="F13" s="14">
        <v>1981</v>
      </c>
      <c r="G13" s="120"/>
      <c r="H13" s="120"/>
      <c r="I13" s="120"/>
      <c r="J13" s="120"/>
      <c r="K13" s="120"/>
      <c r="L13" s="95"/>
      <c r="M13" s="96"/>
      <c r="N13" s="103" t="s">
        <v>685</v>
      </c>
    </row>
    <row r="14" spans="1:14">
      <c r="A14" s="6">
        <v>12</v>
      </c>
      <c r="B14" s="11" t="s">
        <v>542</v>
      </c>
      <c r="C14" s="225">
        <v>228542.18</v>
      </c>
      <c r="D14" s="168" t="s">
        <v>665</v>
      </c>
      <c r="E14" s="12">
        <v>130</v>
      </c>
      <c r="F14" s="14">
        <v>1983</v>
      </c>
      <c r="G14" s="120"/>
      <c r="H14" s="120"/>
      <c r="I14" s="120"/>
      <c r="J14" s="120"/>
      <c r="K14" s="120"/>
      <c r="L14" s="95"/>
      <c r="M14" s="96"/>
      <c r="N14" s="103" t="s">
        <v>686</v>
      </c>
    </row>
    <row r="15" spans="1:14">
      <c r="A15" s="6">
        <v>13</v>
      </c>
      <c r="B15" s="11" t="s">
        <v>543</v>
      </c>
      <c r="C15" s="224">
        <f>E15*1000</f>
        <v>85000</v>
      </c>
      <c r="D15" s="168" t="s">
        <v>665</v>
      </c>
      <c r="E15" s="12">
        <v>85</v>
      </c>
      <c r="F15" s="14">
        <v>1965</v>
      </c>
      <c r="G15" s="120"/>
      <c r="H15" s="120"/>
      <c r="I15" s="120"/>
      <c r="J15" s="120"/>
      <c r="K15" s="120"/>
      <c r="L15" s="95"/>
      <c r="M15" s="96"/>
      <c r="N15" s="103" t="s">
        <v>687</v>
      </c>
    </row>
    <row r="16" spans="1:14">
      <c r="A16" s="6">
        <v>14</v>
      </c>
      <c r="B16" s="11" t="s">
        <v>544</v>
      </c>
      <c r="C16" s="224">
        <f>E16*1000</f>
        <v>175000</v>
      </c>
      <c r="D16" s="168" t="s">
        <v>665</v>
      </c>
      <c r="E16" s="12">
        <v>175</v>
      </c>
      <c r="F16" s="14">
        <v>1965</v>
      </c>
      <c r="G16" s="120"/>
      <c r="H16" s="120"/>
      <c r="I16" s="120"/>
      <c r="J16" s="120"/>
      <c r="K16" s="120"/>
      <c r="L16" s="95"/>
      <c r="M16" s="96"/>
      <c r="N16" s="103" t="s">
        <v>688</v>
      </c>
    </row>
    <row r="17" spans="1:14">
      <c r="A17" s="6">
        <v>15</v>
      </c>
      <c r="B17" s="11" t="s">
        <v>521</v>
      </c>
      <c r="C17" s="225">
        <v>223674.53</v>
      </c>
      <c r="D17" s="168" t="s">
        <v>665</v>
      </c>
      <c r="E17" s="12">
        <v>65</v>
      </c>
      <c r="F17" s="14">
        <v>1965</v>
      </c>
      <c r="G17" s="120"/>
      <c r="H17" s="120"/>
      <c r="I17" s="120"/>
      <c r="J17" s="120"/>
      <c r="K17" s="120"/>
      <c r="L17" s="95"/>
      <c r="M17" s="96"/>
      <c r="N17" s="103"/>
    </row>
    <row r="18" spans="1:14">
      <c r="A18" s="6">
        <v>16</v>
      </c>
      <c r="B18" s="11" t="s">
        <v>519</v>
      </c>
      <c r="C18" s="224">
        <f>E18*1000</f>
        <v>300000</v>
      </c>
      <c r="D18" s="168" t="s">
        <v>665</v>
      </c>
      <c r="E18" s="12">
        <v>300</v>
      </c>
      <c r="F18" s="14">
        <v>2005</v>
      </c>
      <c r="G18" s="120"/>
      <c r="H18" s="120"/>
      <c r="I18" s="120"/>
      <c r="J18" s="120"/>
      <c r="K18" s="120"/>
      <c r="L18" s="95"/>
      <c r="M18" s="96"/>
      <c r="N18" s="103"/>
    </row>
    <row r="19" spans="1:14">
      <c r="A19" s="6">
        <v>17</v>
      </c>
      <c r="B19" s="11" t="s">
        <v>516</v>
      </c>
      <c r="C19" s="225">
        <v>275863.39</v>
      </c>
      <c r="D19" s="168" t="s">
        <v>665</v>
      </c>
      <c r="E19" s="12">
        <v>116.6</v>
      </c>
      <c r="F19" s="14">
        <v>2005</v>
      </c>
      <c r="G19" s="120"/>
      <c r="H19" s="120"/>
      <c r="I19" s="120"/>
      <c r="J19" s="120"/>
      <c r="K19" s="120"/>
      <c r="L19" s="95"/>
      <c r="M19" s="96"/>
      <c r="N19" s="103"/>
    </row>
    <row r="20" spans="1:14">
      <c r="A20" s="6">
        <v>18</v>
      </c>
      <c r="B20" s="11" t="s">
        <v>517</v>
      </c>
      <c r="C20" s="225">
        <v>455952.17</v>
      </c>
      <c r="D20" s="168" t="s">
        <v>665</v>
      </c>
      <c r="E20" s="12">
        <v>189</v>
      </c>
      <c r="F20" s="14">
        <v>2003</v>
      </c>
      <c r="G20" s="120"/>
      <c r="H20" s="120"/>
      <c r="I20" s="120"/>
      <c r="J20" s="120"/>
      <c r="K20" s="120"/>
      <c r="L20" s="95"/>
      <c r="M20" s="96"/>
      <c r="N20" s="103"/>
    </row>
    <row r="21" spans="1:14">
      <c r="A21" s="6">
        <v>19</v>
      </c>
      <c r="B21" s="11" t="s">
        <v>545</v>
      </c>
      <c r="C21" s="225">
        <v>163689</v>
      </c>
      <c r="D21" s="168" t="s">
        <v>665</v>
      </c>
      <c r="E21" s="12">
        <v>82</v>
      </c>
      <c r="F21" s="14">
        <v>2009</v>
      </c>
      <c r="G21" s="120"/>
      <c r="H21" s="120"/>
      <c r="I21" s="120"/>
      <c r="J21" s="120"/>
      <c r="K21" s="120"/>
      <c r="L21" s="95"/>
      <c r="M21" s="96"/>
      <c r="N21" s="103"/>
    </row>
    <row r="22" spans="1:14">
      <c r="A22" s="6">
        <v>20</v>
      </c>
      <c r="B22" s="11" t="s">
        <v>522</v>
      </c>
      <c r="C22" s="225">
        <v>1118565.04</v>
      </c>
      <c r="D22" s="168" t="s">
        <v>665</v>
      </c>
      <c r="E22" s="12">
        <v>160</v>
      </c>
      <c r="F22" s="14">
        <v>2009</v>
      </c>
      <c r="G22" s="120"/>
      <c r="H22" s="120"/>
      <c r="I22" s="120"/>
      <c r="J22" s="120"/>
      <c r="K22" s="120"/>
      <c r="L22" s="95"/>
      <c r="M22" s="96"/>
      <c r="N22" s="103"/>
    </row>
    <row r="23" spans="1:14">
      <c r="A23" s="6">
        <v>21</v>
      </c>
      <c r="B23" s="11" t="s">
        <v>546</v>
      </c>
      <c r="C23" s="224">
        <f>E23*1000</f>
        <v>60000</v>
      </c>
      <c r="D23" s="168" t="s">
        <v>665</v>
      </c>
      <c r="E23" s="12">
        <v>60</v>
      </c>
      <c r="F23" s="14">
        <v>2009</v>
      </c>
      <c r="G23" s="120"/>
      <c r="H23" s="120"/>
      <c r="I23" s="120"/>
      <c r="J23" s="120"/>
      <c r="K23" s="120"/>
      <c r="L23" s="95"/>
      <c r="M23" s="96"/>
      <c r="N23" s="103"/>
    </row>
    <row r="24" spans="1:14">
      <c r="A24" s="6">
        <v>22</v>
      </c>
      <c r="B24" s="11" t="s">
        <v>515</v>
      </c>
      <c r="C24" s="224">
        <f>E24*1000</f>
        <v>66800</v>
      </c>
      <c r="D24" s="168" t="s">
        <v>665</v>
      </c>
      <c r="E24" s="12">
        <v>66.8</v>
      </c>
      <c r="F24" s="14">
        <v>2009</v>
      </c>
      <c r="G24" s="120"/>
      <c r="H24" s="120"/>
      <c r="I24" s="120"/>
      <c r="J24" s="120"/>
      <c r="K24" s="120"/>
      <c r="L24" s="95"/>
      <c r="M24" s="96"/>
      <c r="N24" s="103"/>
    </row>
    <row r="25" spans="1:14">
      <c r="A25" s="6">
        <v>23</v>
      </c>
      <c r="B25" s="11" t="s">
        <v>547</v>
      </c>
      <c r="C25" s="225">
        <v>185778.57</v>
      </c>
      <c r="D25" s="168" t="s">
        <v>665</v>
      </c>
      <c r="E25" s="12">
        <v>81.2</v>
      </c>
      <c r="F25" s="14">
        <v>2009</v>
      </c>
      <c r="G25" s="120"/>
      <c r="H25" s="120"/>
      <c r="I25" s="120"/>
      <c r="J25" s="120"/>
      <c r="K25" s="120"/>
      <c r="L25" s="95"/>
      <c r="M25" s="96"/>
      <c r="N25" s="103"/>
    </row>
    <row r="26" spans="1:14">
      <c r="A26" s="6">
        <v>24</v>
      </c>
      <c r="B26" s="11" t="s">
        <v>579</v>
      </c>
      <c r="C26" s="224">
        <f>E26*1000</f>
        <v>74000</v>
      </c>
      <c r="D26" s="168" t="s">
        <v>665</v>
      </c>
      <c r="E26" s="12">
        <v>74</v>
      </c>
      <c r="F26" s="14">
        <v>2009</v>
      </c>
      <c r="G26" s="120"/>
      <c r="H26" s="120"/>
      <c r="I26" s="120"/>
      <c r="J26" s="120"/>
      <c r="K26" s="120"/>
      <c r="L26" s="95"/>
      <c r="M26" s="96"/>
      <c r="N26" s="103" t="s">
        <v>689</v>
      </c>
    </row>
    <row r="27" spans="1:14">
      <c r="A27" s="6">
        <v>25</v>
      </c>
      <c r="B27" s="11" t="s">
        <v>514</v>
      </c>
      <c r="C27" s="224">
        <f>E27*1000</f>
        <v>142000</v>
      </c>
      <c r="D27" s="168" t="s">
        <v>665</v>
      </c>
      <c r="E27" s="12">
        <v>142</v>
      </c>
      <c r="F27" s="14">
        <v>1993</v>
      </c>
      <c r="G27" s="120"/>
      <c r="H27" s="120"/>
      <c r="I27" s="120"/>
      <c r="J27" s="120"/>
      <c r="K27" s="120"/>
      <c r="L27" s="95"/>
      <c r="M27" s="96"/>
      <c r="N27" s="103"/>
    </row>
    <row r="28" spans="1:14">
      <c r="A28" s="6">
        <v>26</v>
      </c>
      <c r="B28" s="11" t="s">
        <v>153</v>
      </c>
      <c r="C28" s="225">
        <v>287485.96000000002</v>
      </c>
      <c r="D28" s="168" t="s">
        <v>665</v>
      </c>
      <c r="E28" s="12"/>
      <c r="F28" s="14"/>
      <c r="G28" s="120"/>
      <c r="H28" s="120"/>
      <c r="I28" s="120"/>
      <c r="J28" s="120"/>
      <c r="K28" s="120"/>
      <c r="L28" s="95"/>
      <c r="M28" s="96"/>
      <c r="N28" s="103"/>
    </row>
    <row r="29" spans="1:14" ht="25.5">
      <c r="A29" s="6">
        <v>27</v>
      </c>
      <c r="B29" s="11" t="s">
        <v>524</v>
      </c>
      <c r="C29" s="224">
        <f>E29*1000</f>
        <v>147000</v>
      </c>
      <c r="D29" s="168" t="s">
        <v>665</v>
      </c>
      <c r="E29" s="12">
        <v>147</v>
      </c>
      <c r="F29" s="14"/>
      <c r="G29" s="120"/>
      <c r="H29" s="120"/>
      <c r="I29" s="120"/>
      <c r="J29" s="120"/>
      <c r="K29" s="120"/>
      <c r="L29" s="95"/>
      <c r="M29" s="96"/>
      <c r="N29" s="103" t="s">
        <v>690</v>
      </c>
    </row>
    <row r="30" spans="1:14" ht="25.5">
      <c r="A30" s="6">
        <v>28</v>
      </c>
      <c r="B30" s="11" t="s">
        <v>548</v>
      </c>
      <c r="C30" s="225">
        <v>208809.3</v>
      </c>
      <c r="D30" s="168" t="s">
        <v>665</v>
      </c>
      <c r="E30" s="189"/>
      <c r="F30" s="14">
        <v>2010</v>
      </c>
      <c r="G30" s="120"/>
      <c r="H30" s="120"/>
      <c r="I30" s="120"/>
      <c r="J30" s="120"/>
      <c r="K30" s="120"/>
      <c r="L30" s="95"/>
      <c r="M30" s="96"/>
      <c r="N30" s="103"/>
    </row>
    <row r="31" spans="1:14" ht="25.5">
      <c r="A31" s="6">
        <v>29</v>
      </c>
      <c r="B31" s="11" t="s">
        <v>549</v>
      </c>
      <c r="C31" s="225">
        <v>1780887.66</v>
      </c>
      <c r="D31" s="168" t="s">
        <v>665</v>
      </c>
      <c r="E31" s="12"/>
      <c r="F31" s="14"/>
      <c r="G31" s="120"/>
      <c r="H31" s="120"/>
      <c r="I31" s="120"/>
      <c r="J31" s="120"/>
      <c r="K31" s="120"/>
      <c r="L31" s="95"/>
      <c r="M31" s="96"/>
      <c r="N31" s="103"/>
    </row>
    <row r="32" spans="1:14" ht="25.5">
      <c r="A32" s="6">
        <v>30</v>
      </c>
      <c r="B32" s="11" t="s">
        <v>550</v>
      </c>
      <c r="C32" s="225">
        <v>178740</v>
      </c>
      <c r="D32" s="168" t="s">
        <v>665</v>
      </c>
      <c r="E32" s="189"/>
      <c r="F32" s="14">
        <v>1986</v>
      </c>
      <c r="G32" s="120"/>
      <c r="H32" s="120"/>
      <c r="I32" s="120"/>
      <c r="J32" s="120"/>
      <c r="K32" s="120"/>
      <c r="L32" s="95"/>
      <c r="M32" s="96"/>
      <c r="N32" s="103"/>
    </row>
    <row r="33" spans="1:14">
      <c r="A33" s="6">
        <v>31</v>
      </c>
      <c r="B33" s="11" t="s">
        <v>526</v>
      </c>
      <c r="C33" s="225">
        <v>16810</v>
      </c>
      <c r="D33" s="168" t="s">
        <v>665</v>
      </c>
      <c r="E33" s="189"/>
      <c r="F33" s="14">
        <v>1973</v>
      </c>
      <c r="G33" s="120"/>
      <c r="H33" s="120"/>
      <c r="I33" s="120"/>
      <c r="J33" s="120"/>
      <c r="K33" s="120"/>
      <c r="L33" s="95"/>
      <c r="M33" s="96"/>
      <c r="N33" s="103"/>
    </row>
    <row r="34" spans="1:14" ht="25.5">
      <c r="A34" s="6">
        <v>32</v>
      </c>
      <c r="B34" s="11" t="s">
        <v>551</v>
      </c>
      <c r="C34" s="225">
        <v>381549.11</v>
      </c>
      <c r="D34" s="168" t="s">
        <v>665</v>
      </c>
      <c r="E34" s="12"/>
      <c r="F34" s="14">
        <v>1978</v>
      </c>
      <c r="G34" s="120"/>
      <c r="H34" s="120"/>
      <c r="I34" s="120"/>
      <c r="J34" s="120"/>
      <c r="K34" s="120"/>
      <c r="L34" s="95"/>
      <c r="M34" s="96"/>
      <c r="N34" s="103"/>
    </row>
    <row r="35" spans="1:14">
      <c r="A35" s="6">
        <v>33</v>
      </c>
      <c r="B35" s="11" t="s">
        <v>527</v>
      </c>
      <c r="C35" s="225">
        <v>2270</v>
      </c>
      <c r="D35" s="168" t="s">
        <v>665</v>
      </c>
      <c r="E35" s="12"/>
      <c r="F35" s="14">
        <v>1973</v>
      </c>
      <c r="G35" s="120"/>
      <c r="H35" s="120"/>
      <c r="I35" s="120"/>
      <c r="J35" s="120"/>
      <c r="K35" s="120"/>
      <c r="L35" s="95"/>
      <c r="M35" s="96"/>
      <c r="N35" s="103"/>
    </row>
    <row r="36" spans="1:14">
      <c r="A36" s="6">
        <v>34</v>
      </c>
      <c r="B36" s="11" t="s">
        <v>529</v>
      </c>
      <c r="C36" s="225">
        <v>7350</v>
      </c>
      <c r="D36" s="168" t="s">
        <v>665</v>
      </c>
      <c r="E36" s="12"/>
      <c r="F36" s="14">
        <v>1973</v>
      </c>
      <c r="G36" s="120"/>
      <c r="H36" s="120"/>
      <c r="I36" s="120"/>
      <c r="J36" s="120"/>
      <c r="K36" s="120"/>
      <c r="L36" s="95"/>
      <c r="M36" s="96"/>
      <c r="N36" s="103"/>
    </row>
    <row r="37" spans="1:14">
      <c r="A37" s="6">
        <v>35</v>
      </c>
      <c r="B37" s="11" t="s">
        <v>528</v>
      </c>
      <c r="C37" s="225">
        <v>3510</v>
      </c>
      <c r="D37" s="168" t="s">
        <v>665</v>
      </c>
      <c r="E37" s="12"/>
      <c r="F37" s="14">
        <v>1973</v>
      </c>
      <c r="G37" s="120"/>
      <c r="H37" s="120"/>
      <c r="I37" s="120"/>
      <c r="J37" s="120"/>
      <c r="K37" s="120"/>
      <c r="L37" s="95"/>
      <c r="M37" s="96"/>
      <c r="N37" s="103"/>
    </row>
    <row r="38" spans="1:14">
      <c r="A38" s="6">
        <v>36</v>
      </c>
      <c r="B38" s="11" t="s">
        <v>525</v>
      </c>
      <c r="C38" s="225">
        <v>3560</v>
      </c>
      <c r="D38" s="168" t="s">
        <v>665</v>
      </c>
      <c r="E38" s="12"/>
      <c r="F38" s="14">
        <v>1973</v>
      </c>
      <c r="G38" s="120"/>
      <c r="H38" s="120"/>
      <c r="I38" s="120"/>
      <c r="J38" s="120"/>
      <c r="K38" s="120"/>
      <c r="L38" s="95"/>
      <c r="M38" s="96"/>
      <c r="N38" s="103"/>
    </row>
    <row r="39" spans="1:14">
      <c r="A39" s="6">
        <v>37</v>
      </c>
      <c r="B39" s="11" t="s">
        <v>532</v>
      </c>
      <c r="C39" s="225">
        <v>718364.2</v>
      </c>
      <c r="D39" s="168" t="s">
        <v>665</v>
      </c>
      <c r="E39" s="12"/>
      <c r="F39" s="14">
        <v>1973</v>
      </c>
      <c r="G39" s="120"/>
      <c r="H39" s="120"/>
      <c r="I39" s="120"/>
      <c r="J39" s="120"/>
      <c r="K39" s="120"/>
      <c r="L39" s="95"/>
      <c r="M39" s="96"/>
      <c r="N39" s="103"/>
    </row>
    <row r="40" spans="1:14">
      <c r="A40" s="6">
        <v>38</v>
      </c>
      <c r="B40" s="11" t="s">
        <v>530</v>
      </c>
      <c r="C40" s="225">
        <v>601030.71</v>
      </c>
      <c r="D40" s="168" t="s">
        <v>665</v>
      </c>
      <c r="E40" s="12" t="s">
        <v>691</v>
      </c>
      <c r="F40" s="14">
        <v>2002</v>
      </c>
      <c r="G40" s="120"/>
      <c r="H40" s="120"/>
      <c r="I40" s="120"/>
      <c r="J40" s="120"/>
      <c r="K40" s="120"/>
      <c r="L40" s="95"/>
      <c r="M40" s="96"/>
      <c r="N40" s="103"/>
    </row>
    <row r="41" spans="1:14">
      <c r="A41" s="6">
        <v>39</v>
      </c>
      <c r="B41" s="11" t="s">
        <v>531</v>
      </c>
      <c r="C41" s="225">
        <v>443540.58</v>
      </c>
      <c r="D41" s="168" t="s">
        <v>665</v>
      </c>
      <c r="E41" s="12"/>
      <c r="F41" s="14">
        <v>2009</v>
      </c>
      <c r="G41" s="120"/>
      <c r="H41" s="120"/>
      <c r="I41" s="120"/>
      <c r="J41" s="120"/>
      <c r="K41" s="120"/>
      <c r="L41" s="95"/>
      <c r="M41" s="96"/>
      <c r="N41" s="103"/>
    </row>
    <row r="42" spans="1:14" ht="25.5">
      <c r="A42" s="6">
        <v>40</v>
      </c>
      <c r="B42" s="11" t="s">
        <v>552</v>
      </c>
      <c r="C42" s="225">
        <v>23057</v>
      </c>
      <c r="D42" s="168" t="s">
        <v>665</v>
      </c>
      <c r="E42" s="12"/>
      <c r="F42" s="14">
        <v>2010</v>
      </c>
      <c r="G42" s="120"/>
      <c r="H42" s="120"/>
      <c r="I42" s="120"/>
      <c r="J42" s="120"/>
      <c r="K42" s="120"/>
      <c r="L42" s="95"/>
      <c r="M42" s="96"/>
      <c r="N42" s="103"/>
    </row>
    <row r="43" spans="1:14" ht="25.5">
      <c r="A43" s="6">
        <v>41</v>
      </c>
      <c r="B43" s="11" t="s">
        <v>553</v>
      </c>
      <c r="C43" s="225">
        <v>28640</v>
      </c>
      <c r="D43" s="168" t="s">
        <v>665</v>
      </c>
      <c r="E43" s="12"/>
      <c r="F43" s="14">
        <v>2011</v>
      </c>
      <c r="G43" s="120"/>
      <c r="H43" s="120"/>
      <c r="I43" s="120"/>
      <c r="J43" s="120"/>
      <c r="K43" s="120"/>
      <c r="L43" s="95"/>
      <c r="M43" s="96"/>
      <c r="N43" s="103"/>
    </row>
    <row r="44" spans="1:14">
      <c r="A44" s="6">
        <v>42</v>
      </c>
      <c r="B44" s="11" t="s">
        <v>534</v>
      </c>
      <c r="C44" s="225">
        <v>27201</v>
      </c>
      <c r="D44" s="168" t="s">
        <v>665</v>
      </c>
      <c r="E44" s="12"/>
      <c r="F44" s="14">
        <v>1995</v>
      </c>
      <c r="G44" s="120"/>
      <c r="H44" s="120"/>
      <c r="I44" s="120"/>
      <c r="J44" s="120"/>
      <c r="K44" s="120"/>
      <c r="L44" s="95"/>
      <c r="M44" s="96"/>
      <c r="N44" s="103"/>
    </row>
    <row r="45" spans="1:14">
      <c r="A45" s="6">
        <v>43</v>
      </c>
      <c r="B45" s="11" t="s">
        <v>535</v>
      </c>
      <c r="C45" s="225">
        <v>76500</v>
      </c>
      <c r="D45" s="168" t="s">
        <v>665</v>
      </c>
      <c r="E45" s="12"/>
      <c r="F45" s="14">
        <v>1993</v>
      </c>
      <c r="G45" s="120"/>
      <c r="H45" s="120"/>
      <c r="I45" s="120"/>
      <c r="J45" s="120"/>
      <c r="K45" s="120"/>
      <c r="L45" s="95"/>
      <c r="M45" s="96"/>
      <c r="N45" s="103"/>
    </row>
    <row r="46" spans="1:14">
      <c r="A46" s="6">
        <v>44</v>
      </c>
      <c r="B46" s="11" t="s">
        <v>533</v>
      </c>
      <c r="C46" s="225">
        <v>48200</v>
      </c>
      <c r="D46" s="168" t="s">
        <v>665</v>
      </c>
      <c r="E46" s="12"/>
      <c r="F46" s="14">
        <v>1993</v>
      </c>
      <c r="G46" s="120"/>
      <c r="H46" s="120"/>
      <c r="I46" s="120"/>
      <c r="J46" s="120"/>
      <c r="K46" s="120"/>
      <c r="L46" s="95"/>
      <c r="M46" s="96"/>
      <c r="N46" s="103"/>
    </row>
    <row r="47" spans="1:14" ht="25.5">
      <c r="A47" s="6">
        <v>45</v>
      </c>
      <c r="B47" s="11" t="s">
        <v>554</v>
      </c>
      <c r="C47" s="225">
        <v>2093</v>
      </c>
      <c r="D47" s="168" t="s">
        <v>665</v>
      </c>
      <c r="E47" s="12"/>
      <c r="F47" s="14">
        <v>1993</v>
      </c>
      <c r="G47" s="120"/>
      <c r="H47" s="120"/>
      <c r="I47" s="120"/>
      <c r="J47" s="120"/>
      <c r="K47" s="120"/>
      <c r="L47" s="95"/>
      <c r="M47" s="96"/>
      <c r="N47" s="103"/>
    </row>
    <row r="48" spans="1:14">
      <c r="A48" s="6">
        <v>46</v>
      </c>
      <c r="B48" s="11" t="s">
        <v>175</v>
      </c>
      <c r="C48" s="225">
        <v>1700</v>
      </c>
      <c r="D48" s="168" t="s">
        <v>665</v>
      </c>
      <c r="E48" s="12"/>
      <c r="F48" s="14">
        <v>1993</v>
      </c>
      <c r="G48" s="120"/>
      <c r="H48" s="120"/>
      <c r="I48" s="120"/>
      <c r="J48" s="120"/>
      <c r="K48" s="120"/>
      <c r="L48" s="95"/>
      <c r="M48" s="96"/>
      <c r="N48" s="103"/>
    </row>
    <row r="49" spans="1:14">
      <c r="A49" s="6">
        <v>47</v>
      </c>
      <c r="B49" s="11" t="s">
        <v>176</v>
      </c>
      <c r="C49" s="225">
        <v>8490</v>
      </c>
      <c r="D49" s="168" t="s">
        <v>665</v>
      </c>
      <c r="E49" s="12"/>
      <c r="F49" s="14">
        <v>1965</v>
      </c>
      <c r="G49" s="120"/>
      <c r="H49" s="120"/>
      <c r="I49" s="120"/>
      <c r="J49" s="120"/>
      <c r="K49" s="120"/>
      <c r="L49" s="95"/>
      <c r="M49" s="96"/>
      <c r="N49" s="103"/>
    </row>
    <row r="50" spans="1:14">
      <c r="A50" s="6">
        <v>48</v>
      </c>
      <c r="B50" s="11" t="s">
        <v>555</v>
      </c>
      <c r="C50" s="225">
        <v>1010.82</v>
      </c>
      <c r="D50" s="168" t="s">
        <v>665</v>
      </c>
      <c r="E50" s="12"/>
      <c r="F50" s="14">
        <v>2012</v>
      </c>
      <c r="G50" s="120"/>
      <c r="H50" s="120"/>
      <c r="I50" s="120"/>
      <c r="J50" s="120"/>
      <c r="K50" s="120"/>
      <c r="L50" s="95"/>
      <c r="M50" s="96"/>
      <c r="N50" s="103"/>
    </row>
    <row r="51" spans="1:14" ht="26.25" thickBot="1">
      <c r="A51" s="227">
        <v>49</v>
      </c>
      <c r="B51" s="228" t="s">
        <v>523</v>
      </c>
      <c r="C51" s="270">
        <v>1254.17</v>
      </c>
      <c r="D51" s="229" t="s">
        <v>665</v>
      </c>
      <c r="E51" s="230"/>
      <c r="F51" s="231">
        <v>2012</v>
      </c>
      <c r="G51" s="232"/>
      <c r="H51" s="232"/>
      <c r="I51" s="232"/>
      <c r="J51" s="232"/>
      <c r="K51" s="232"/>
      <c r="L51" s="232"/>
      <c r="M51" s="233"/>
      <c r="N51" s="234"/>
    </row>
    <row r="52" spans="1:14" ht="25.5">
      <c r="A52" s="5">
        <v>50</v>
      </c>
      <c r="B52" s="66" t="s">
        <v>561</v>
      </c>
      <c r="C52" s="224">
        <v>45000</v>
      </c>
      <c r="D52" s="226" t="s">
        <v>666</v>
      </c>
      <c r="E52" s="105"/>
      <c r="F52" s="97"/>
      <c r="G52" s="68"/>
      <c r="H52" s="68"/>
      <c r="I52" s="68"/>
      <c r="J52" s="68"/>
      <c r="K52" s="68"/>
      <c r="L52" s="68"/>
      <c r="M52" s="70"/>
      <c r="N52" s="70"/>
    </row>
    <row r="53" spans="1:14">
      <c r="A53" s="6">
        <v>51</v>
      </c>
      <c r="B53" s="11" t="s">
        <v>578</v>
      </c>
      <c r="C53" s="225">
        <v>50000</v>
      </c>
      <c r="D53" s="168" t="s">
        <v>666</v>
      </c>
      <c r="E53" s="12"/>
      <c r="F53" s="14"/>
      <c r="G53" s="95"/>
      <c r="H53" s="95"/>
      <c r="I53" s="95"/>
      <c r="J53" s="95"/>
      <c r="K53" s="95"/>
      <c r="L53" s="95"/>
      <c r="M53" s="96"/>
      <c r="N53" s="96"/>
    </row>
    <row r="54" spans="1:14">
      <c r="A54" s="6">
        <v>52</v>
      </c>
      <c r="B54" s="11" t="s">
        <v>584</v>
      </c>
      <c r="C54" s="225">
        <v>10204</v>
      </c>
      <c r="D54" s="168" t="s">
        <v>666</v>
      </c>
      <c r="E54" s="12"/>
      <c r="F54" s="14"/>
      <c r="G54" s="101"/>
      <c r="H54" s="101"/>
      <c r="I54" s="101"/>
      <c r="J54" s="101"/>
      <c r="K54" s="101"/>
      <c r="L54" s="101"/>
      <c r="M54" s="100"/>
      <c r="N54" s="100"/>
    </row>
    <row r="55" spans="1:14" ht="25.5">
      <c r="A55" s="6">
        <v>53</v>
      </c>
      <c r="B55" s="11" t="s">
        <v>178</v>
      </c>
      <c r="C55" s="225">
        <v>89776.97</v>
      </c>
      <c r="D55" s="168" t="s">
        <v>666</v>
      </c>
      <c r="E55" s="12"/>
      <c r="F55" s="14">
        <v>2015</v>
      </c>
      <c r="G55" s="95"/>
      <c r="H55" s="95"/>
      <c r="I55" s="95"/>
      <c r="J55" s="95"/>
      <c r="K55" s="95"/>
      <c r="L55" s="95"/>
      <c r="M55" s="96"/>
      <c r="N55" s="103"/>
    </row>
    <row r="56" spans="1:14" ht="25.5">
      <c r="A56" s="6">
        <v>54</v>
      </c>
      <c r="B56" s="11" t="s">
        <v>692</v>
      </c>
      <c r="C56" s="225">
        <v>36855.99</v>
      </c>
      <c r="D56" s="168" t="s">
        <v>666</v>
      </c>
      <c r="E56" s="12"/>
      <c r="F56" s="108">
        <v>41802</v>
      </c>
      <c r="G56" s="101"/>
      <c r="H56" s="101"/>
      <c r="I56" s="101"/>
      <c r="J56" s="101"/>
      <c r="K56" s="101"/>
      <c r="L56" s="101"/>
      <c r="M56" s="94"/>
      <c r="N56" s="100"/>
    </row>
    <row r="57" spans="1:14">
      <c r="A57" s="6">
        <v>55</v>
      </c>
      <c r="B57" s="11" t="s">
        <v>177</v>
      </c>
      <c r="C57" s="225">
        <v>14000</v>
      </c>
      <c r="D57" s="168" t="s">
        <v>666</v>
      </c>
      <c r="E57" s="12"/>
      <c r="F57" s="14">
        <v>2012</v>
      </c>
      <c r="G57" s="95"/>
      <c r="H57" s="95"/>
      <c r="I57" s="95"/>
      <c r="J57" s="95"/>
      <c r="K57" s="95"/>
      <c r="L57" s="95"/>
      <c r="M57" s="96"/>
      <c r="N57" s="103"/>
    </row>
    <row r="58" spans="1:14">
      <c r="A58" s="6">
        <v>56</v>
      </c>
      <c r="B58" s="11" t="s">
        <v>559</v>
      </c>
      <c r="C58" s="225">
        <f>16986.47+122741.89</f>
        <v>139728.35999999999</v>
      </c>
      <c r="D58" s="168" t="s">
        <v>666</v>
      </c>
      <c r="E58" s="12"/>
      <c r="F58" s="14"/>
      <c r="G58" s="95"/>
      <c r="H58" s="95"/>
      <c r="I58" s="95"/>
      <c r="J58" s="95"/>
      <c r="K58" s="95"/>
      <c r="L58" s="95"/>
      <c r="M58" s="96"/>
      <c r="N58" s="96" t="s">
        <v>583</v>
      </c>
    </row>
    <row r="59" spans="1:14">
      <c r="A59" s="6">
        <v>57</v>
      </c>
      <c r="B59" s="11" t="s">
        <v>558</v>
      </c>
      <c r="C59" s="225">
        <v>1197475.9899999998</v>
      </c>
      <c r="D59" s="168" t="s">
        <v>666</v>
      </c>
      <c r="E59" s="50"/>
      <c r="F59" s="14"/>
      <c r="G59" s="95"/>
      <c r="H59" s="95"/>
      <c r="I59" s="95"/>
      <c r="J59" s="95"/>
      <c r="K59" s="95"/>
      <c r="L59" s="95"/>
      <c r="M59" s="96"/>
      <c r="N59" s="103" t="s">
        <v>624</v>
      </c>
    </row>
    <row r="60" spans="1:14">
      <c r="A60" s="6">
        <v>58</v>
      </c>
      <c r="B60" s="11" t="s">
        <v>180</v>
      </c>
      <c r="C60" s="225">
        <v>85110</v>
      </c>
      <c r="D60" s="168" t="s">
        <v>666</v>
      </c>
      <c r="E60" s="12"/>
      <c r="F60" s="14"/>
      <c r="G60" s="95"/>
      <c r="H60" s="95"/>
      <c r="I60" s="95"/>
      <c r="J60" s="95"/>
      <c r="K60" s="95"/>
      <c r="L60" s="95"/>
      <c r="M60" s="96"/>
      <c r="N60" s="96"/>
    </row>
    <row r="61" spans="1:14">
      <c r="A61" s="6">
        <v>59</v>
      </c>
      <c r="B61" s="11" t="s">
        <v>557</v>
      </c>
      <c r="C61" s="225">
        <v>23966.55</v>
      </c>
      <c r="D61" s="168" t="s">
        <v>666</v>
      </c>
      <c r="E61" s="12"/>
      <c r="F61" s="14"/>
      <c r="G61" s="95"/>
      <c r="H61" s="95"/>
      <c r="I61" s="95"/>
      <c r="J61" s="95"/>
      <c r="K61" s="95"/>
      <c r="L61" s="95"/>
      <c r="M61" s="96"/>
      <c r="N61" s="96"/>
    </row>
    <row r="62" spans="1:14">
      <c r="A62" s="6">
        <v>60</v>
      </c>
      <c r="B62" s="11" t="s">
        <v>181</v>
      </c>
      <c r="C62" s="225">
        <v>20905.03</v>
      </c>
      <c r="D62" s="168" t="s">
        <v>666</v>
      </c>
      <c r="E62" s="12"/>
      <c r="F62" s="14"/>
      <c r="G62" s="95"/>
      <c r="H62" s="95"/>
      <c r="I62" s="95"/>
      <c r="J62" s="95"/>
      <c r="K62" s="95"/>
      <c r="L62" s="95"/>
      <c r="M62" s="96"/>
      <c r="N62" s="96"/>
    </row>
    <row r="63" spans="1:14">
      <c r="A63" s="6">
        <v>61</v>
      </c>
      <c r="B63" s="11" t="s">
        <v>183</v>
      </c>
      <c r="C63" s="225">
        <v>1118673.52</v>
      </c>
      <c r="D63" s="168" t="s">
        <v>666</v>
      </c>
      <c r="E63" s="12"/>
      <c r="F63" s="14"/>
      <c r="G63" s="95"/>
      <c r="H63" s="95"/>
      <c r="I63" s="95"/>
      <c r="J63" s="95"/>
      <c r="K63" s="95"/>
      <c r="L63" s="95"/>
      <c r="M63" s="96"/>
      <c r="N63" s="96"/>
    </row>
    <row r="64" spans="1:14">
      <c r="A64" s="6">
        <v>62</v>
      </c>
      <c r="B64" s="11" t="s">
        <v>556</v>
      </c>
      <c r="C64" s="225">
        <v>338263.94999999995</v>
      </c>
      <c r="D64" s="168" t="s">
        <v>666</v>
      </c>
      <c r="E64" s="12"/>
      <c r="F64" s="14"/>
      <c r="G64" s="95"/>
      <c r="H64" s="95"/>
      <c r="I64" s="95"/>
      <c r="J64" s="95"/>
      <c r="K64" s="95"/>
      <c r="L64" s="95"/>
      <c r="M64" s="96"/>
      <c r="N64" s="96"/>
    </row>
    <row r="65" spans="1:14">
      <c r="A65" s="6">
        <v>63</v>
      </c>
      <c r="B65" s="11" t="s">
        <v>182</v>
      </c>
      <c r="C65" s="225">
        <v>67650</v>
      </c>
      <c r="D65" s="168" t="s">
        <v>666</v>
      </c>
      <c r="E65" s="12"/>
      <c r="F65" s="14"/>
      <c r="G65" s="95"/>
      <c r="H65" s="95"/>
      <c r="I65" s="95"/>
      <c r="J65" s="95"/>
      <c r="K65" s="95"/>
      <c r="L65" s="95"/>
      <c r="M65" s="96"/>
      <c r="N65" s="96"/>
    </row>
    <row r="66" spans="1:14">
      <c r="A66" s="6">
        <v>64</v>
      </c>
      <c r="B66" s="11" t="s">
        <v>184</v>
      </c>
      <c r="C66" s="225">
        <v>8300</v>
      </c>
      <c r="D66" s="168" t="s">
        <v>666</v>
      </c>
      <c r="E66" s="12"/>
      <c r="F66" s="14"/>
      <c r="G66" s="95"/>
      <c r="H66" s="95"/>
      <c r="I66" s="95"/>
      <c r="J66" s="95"/>
      <c r="K66" s="95"/>
      <c r="L66" s="95"/>
      <c r="M66" s="96"/>
      <c r="N66" s="96"/>
    </row>
    <row r="67" spans="1:14">
      <c r="A67" s="6">
        <v>65</v>
      </c>
      <c r="B67" s="11" t="s">
        <v>179</v>
      </c>
      <c r="C67" s="225">
        <v>85170</v>
      </c>
      <c r="D67" s="168" t="s">
        <v>666</v>
      </c>
      <c r="E67" s="12"/>
      <c r="F67" s="14"/>
      <c r="G67" s="95"/>
      <c r="H67" s="95"/>
      <c r="I67" s="95"/>
      <c r="J67" s="95"/>
      <c r="K67" s="95"/>
      <c r="L67" s="95"/>
      <c r="M67" s="96"/>
      <c r="N67" s="96"/>
    </row>
    <row r="68" spans="1:14">
      <c r="A68" s="6">
        <v>66</v>
      </c>
      <c r="B68" s="11" t="s">
        <v>116</v>
      </c>
      <c r="C68" s="225">
        <v>111441.29999999999</v>
      </c>
      <c r="D68" s="168" t="s">
        <v>666</v>
      </c>
      <c r="E68" s="12"/>
      <c r="F68" s="14"/>
      <c r="G68" s="95"/>
      <c r="H68" s="95"/>
      <c r="I68" s="95"/>
      <c r="J68" s="95"/>
      <c r="K68" s="95"/>
      <c r="L68" s="95"/>
      <c r="M68" s="96"/>
      <c r="N68" s="96"/>
    </row>
    <row r="69" spans="1:14">
      <c r="A69" s="6">
        <v>67</v>
      </c>
      <c r="B69" s="11" t="s">
        <v>185</v>
      </c>
      <c r="C69" s="225">
        <v>10086</v>
      </c>
      <c r="D69" s="168" t="s">
        <v>666</v>
      </c>
      <c r="E69" s="12"/>
      <c r="F69" s="14"/>
      <c r="G69" s="95"/>
      <c r="H69" s="95"/>
      <c r="I69" s="95"/>
      <c r="J69" s="95"/>
      <c r="K69" s="95"/>
      <c r="L69" s="95"/>
      <c r="M69" s="96"/>
      <c r="N69" s="96"/>
    </row>
    <row r="70" spans="1:14" ht="26.25" thickBot="1">
      <c r="A70" s="227">
        <v>68</v>
      </c>
      <c r="B70" s="228" t="s">
        <v>585</v>
      </c>
      <c r="C70" s="270">
        <v>167240.66</v>
      </c>
      <c r="D70" s="229" t="s">
        <v>666</v>
      </c>
      <c r="E70" s="230"/>
      <c r="F70" s="235">
        <v>42570</v>
      </c>
      <c r="G70" s="232"/>
      <c r="H70" s="232"/>
      <c r="I70" s="232"/>
      <c r="J70" s="232"/>
      <c r="K70" s="232"/>
      <c r="L70" s="232"/>
      <c r="M70" s="236"/>
      <c r="N70" s="233"/>
    </row>
    <row r="71" spans="1:14" ht="15.75" thickBot="1">
      <c r="A71" s="237">
        <v>69</v>
      </c>
      <c r="B71" s="238" t="s">
        <v>560</v>
      </c>
      <c r="C71" s="273">
        <v>24760.09</v>
      </c>
      <c r="D71" s="239" t="s">
        <v>666</v>
      </c>
      <c r="E71" s="240"/>
      <c r="F71" s="241"/>
      <c r="G71" s="242"/>
      <c r="H71" s="242"/>
      <c r="I71" s="242"/>
      <c r="J71" s="242"/>
      <c r="K71" s="242"/>
      <c r="L71" s="242"/>
      <c r="M71" s="243"/>
      <c r="N71" s="243"/>
    </row>
    <row r="72" spans="1:14">
      <c r="A72" s="5">
        <v>70</v>
      </c>
      <c r="B72" s="66" t="s">
        <v>45</v>
      </c>
      <c r="C72" s="224">
        <f>157895.7+505611.76</f>
        <v>663507.46</v>
      </c>
      <c r="D72" s="226" t="s">
        <v>666</v>
      </c>
      <c r="E72" s="105"/>
      <c r="F72" s="97"/>
      <c r="G72" s="68"/>
      <c r="H72" s="68"/>
      <c r="I72" s="68"/>
      <c r="J72" s="68"/>
      <c r="K72" s="68"/>
      <c r="L72" s="68"/>
      <c r="M72" s="70"/>
      <c r="N72" s="70"/>
    </row>
    <row r="73" spans="1:14" ht="51">
      <c r="A73" s="6">
        <v>71</v>
      </c>
      <c r="B73" s="11" t="s">
        <v>346</v>
      </c>
      <c r="C73" s="225">
        <v>299966.24999999983</v>
      </c>
      <c r="D73" s="168" t="s">
        <v>666</v>
      </c>
      <c r="E73" s="12"/>
      <c r="F73" s="14"/>
      <c r="G73" s="101"/>
      <c r="H73" s="101"/>
      <c r="I73" s="101"/>
      <c r="J73" s="101"/>
      <c r="K73" s="101"/>
      <c r="L73" s="101"/>
      <c r="M73" s="100"/>
      <c r="N73" s="100"/>
    </row>
    <row r="74" spans="1:14">
      <c r="A74" s="6">
        <v>72</v>
      </c>
      <c r="B74" s="11" t="s">
        <v>47</v>
      </c>
      <c r="C74" s="225">
        <v>33370</v>
      </c>
      <c r="D74" s="168" t="s">
        <v>666</v>
      </c>
      <c r="E74" s="12"/>
      <c r="F74" s="14"/>
      <c r="G74" s="101"/>
      <c r="H74" s="101"/>
      <c r="I74" s="101"/>
      <c r="J74" s="101"/>
      <c r="K74" s="101"/>
      <c r="L74" s="101"/>
      <c r="M74" s="100"/>
      <c r="N74" s="100"/>
    </row>
    <row r="75" spans="1:14">
      <c r="A75" s="6">
        <v>73</v>
      </c>
      <c r="B75" s="11" t="s">
        <v>625</v>
      </c>
      <c r="C75" s="225">
        <f>52826+4300.08+11565.8</f>
        <v>68691.88</v>
      </c>
      <c r="D75" s="168" t="s">
        <v>666</v>
      </c>
      <c r="E75" s="12"/>
      <c r="F75" s="14"/>
      <c r="G75" s="118"/>
      <c r="H75" s="118"/>
      <c r="I75" s="118"/>
      <c r="J75" s="118"/>
      <c r="K75" s="118"/>
      <c r="L75" s="118"/>
      <c r="M75" s="119"/>
      <c r="N75" s="119" t="s">
        <v>623</v>
      </c>
    </row>
    <row r="76" spans="1:14">
      <c r="A76" s="8"/>
      <c r="B76" s="8"/>
      <c r="C76" s="8"/>
      <c r="D76" s="8"/>
      <c r="E76" s="8"/>
      <c r="F76" s="8"/>
      <c r="G76" s="8"/>
      <c r="H76" s="8"/>
      <c r="I76" s="8"/>
      <c r="J76" s="8"/>
      <c r="K76" s="8"/>
      <c r="L76" s="8"/>
      <c r="M76" s="50"/>
      <c r="N76" s="50"/>
    </row>
    <row r="77" spans="1:14">
      <c r="A77" s="9" t="s">
        <v>3</v>
      </c>
      <c r="B77" s="10" t="s">
        <v>99</v>
      </c>
      <c r="C77" s="10"/>
      <c r="D77" s="10"/>
      <c r="E77" s="10"/>
      <c r="F77" s="65"/>
      <c r="G77" s="276" t="s">
        <v>19</v>
      </c>
      <c r="H77" s="276"/>
      <c r="I77" s="276"/>
      <c r="J77" s="276"/>
      <c r="K77" s="50"/>
      <c r="L77" s="50"/>
      <c r="M77" s="50"/>
      <c r="N77" s="50"/>
    </row>
    <row r="78" spans="1:14" ht="60.75" customHeight="1" thickBot="1">
      <c r="A78" s="71" t="s">
        <v>0</v>
      </c>
      <c r="B78" s="71" t="s">
        <v>20</v>
      </c>
      <c r="C78" s="72" t="s">
        <v>27</v>
      </c>
      <c r="D78" s="73" t="s">
        <v>664</v>
      </c>
      <c r="E78" s="74" t="s">
        <v>21</v>
      </c>
      <c r="F78" s="75" t="s">
        <v>22</v>
      </c>
      <c r="G78" s="71" t="s">
        <v>23</v>
      </c>
      <c r="H78" s="71" t="s">
        <v>24</v>
      </c>
      <c r="I78" s="76" t="s">
        <v>50</v>
      </c>
      <c r="J78" s="76" t="s">
        <v>25</v>
      </c>
      <c r="K78" s="76" t="s">
        <v>70</v>
      </c>
      <c r="L78" s="76" t="s">
        <v>71</v>
      </c>
      <c r="M78" s="77" t="s">
        <v>48</v>
      </c>
      <c r="N78" s="77" t="s">
        <v>49</v>
      </c>
    </row>
    <row r="79" spans="1:14" ht="15.75" thickTop="1">
      <c r="A79" s="5">
        <v>1</v>
      </c>
      <c r="B79" s="66" t="s">
        <v>45</v>
      </c>
      <c r="C79" s="224">
        <v>150157.35</v>
      </c>
      <c r="D79" s="168" t="s">
        <v>666</v>
      </c>
      <c r="E79" s="67"/>
      <c r="F79" s="69"/>
      <c r="G79" s="68"/>
      <c r="H79" s="68"/>
      <c r="I79" s="68"/>
      <c r="J79" s="68"/>
      <c r="K79" s="68"/>
      <c r="L79" s="68"/>
      <c r="M79" s="70"/>
      <c r="N79" s="70"/>
    </row>
    <row r="80" spans="1:14" ht="51">
      <c r="A80" s="6">
        <v>2</v>
      </c>
      <c r="B80" s="11" t="s">
        <v>346</v>
      </c>
      <c r="C80" s="225">
        <v>31217.4</v>
      </c>
      <c r="D80" s="168" t="s">
        <v>666</v>
      </c>
      <c r="E80" s="12"/>
      <c r="F80" s="14"/>
      <c r="G80" s="13"/>
      <c r="H80" s="13"/>
      <c r="I80" s="13"/>
      <c r="J80" s="13"/>
      <c r="K80" s="13"/>
      <c r="L80" s="13"/>
      <c r="M80" s="64"/>
      <c r="N80" s="64"/>
    </row>
    <row r="81" spans="1:14">
      <c r="A81" s="8"/>
      <c r="B81" s="18"/>
      <c r="C81" s="8"/>
      <c r="D81" s="8"/>
      <c r="E81" s="8"/>
      <c r="F81" s="8"/>
      <c r="G81" s="8"/>
      <c r="H81" s="8"/>
      <c r="I81" s="8"/>
      <c r="J81" s="8"/>
      <c r="K81" s="8"/>
      <c r="L81" s="8"/>
      <c r="M81" s="8"/>
      <c r="N81" s="8"/>
    </row>
    <row r="82" spans="1:14">
      <c r="A82" s="9" t="s">
        <v>4</v>
      </c>
      <c r="B82" s="10" t="s">
        <v>101</v>
      </c>
      <c r="C82" s="10"/>
      <c r="D82" s="10"/>
      <c r="E82" s="10"/>
      <c r="F82" s="65"/>
      <c r="G82" s="276" t="s">
        <v>19</v>
      </c>
      <c r="H82" s="276"/>
      <c r="I82" s="276"/>
      <c r="J82" s="276"/>
      <c r="K82" s="50"/>
      <c r="L82" s="50"/>
      <c r="M82" s="50"/>
      <c r="N82" s="50"/>
    </row>
    <row r="83" spans="1:14" ht="60.75" customHeight="1" thickBot="1">
      <c r="A83" s="71" t="s">
        <v>0</v>
      </c>
      <c r="B83" s="71" t="s">
        <v>20</v>
      </c>
      <c r="C83" s="72" t="s">
        <v>27</v>
      </c>
      <c r="D83" s="73" t="s">
        <v>664</v>
      </c>
      <c r="E83" s="74" t="s">
        <v>21</v>
      </c>
      <c r="F83" s="159" t="s">
        <v>22</v>
      </c>
      <c r="G83" s="85" t="s">
        <v>23</v>
      </c>
      <c r="H83" s="85" t="s">
        <v>24</v>
      </c>
      <c r="I83" s="160" t="s">
        <v>50</v>
      </c>
      <c r="J83" s="160" t="s">
        <v>25</v>
      </c>
      <c r="K83" s="160" t="s">
        <v>70</v>
      </c>
      <c r="L83" s="76" t="s">
        <v>71</v>
      </c>
      <c r="M83" s="77" t="s">
        <v>48</v>
      </c>
      <c r="N83" s="77" t="s">
        <v>49</v>
      </c>
    </row>
    <row r="84" spans="1:14" ht="26.25" thickTop="1">
      <c r="A84" s="6">
        <v>1</v>
      </c>
      <c r="B84" s="11" t="s">
        <v>117</v>
      </c>
      <c r="C84" s="225">
        <v>9120560.6899999995</v>
      </c>
      <c r="D84" s="168" t="s">
        <v>665</v>
      </c>
      <c r="E84" s="12">
        <v>2982.8</v>
      </c>
      <c r="F84" s="14"/>
      <c r="G84" s="120"/>
      <c r="H84" s="120"/>
      <c r="I84" s="120"/>
      <c r="J84" s="120"/>
      <c r="K84" s="120"/>
      <c r="L84" s="13"/>
      <c r="M84" s="64"/>
      <c r="N84" s="64"/>
    </row>
    <row r="85" spans="1:14" ht="25.5">
      <c r="A85" s="6">
        <v>2</v>
      </c>
      <c r="B85" s="11" t="s">
        <v>321</v>
      </c>
      <c r="C85" s="225">
        <v>117560</v>
      </c>
      <c r="D85" s="168" t="s">
        <v>665</v>
      </c>
      <c r="E85" s="12">
        <v>117.56</v>
      </c>
      <c r="F85" s="14"/>
      <c r="G85" s="120"/>
      <c r="H85" s="120"/>
      <c r="I85" s="120"/>
      <c r="J85" s="120"/>
      <c r="K85" s="120"/>
      <c r="L85" s="120"/>
      <c r="M85" s="119"/>
      <c r="N85" s="119"/>
    </row>
    <row r="86" spans="1:14" ht="15.75" thickBot="1">
      <c r="A86" s="227">
        <v>3</v>
      </c>
      <c r="B86" s="228" t="s">
        <v>347</v>
      </c>
      <c r="C86" s="270">
        <v>3075</v>
      </c>
      <c r="D86" s="229" t="s">
        <v>665</v>
      </c>
      <c r="E86" s="230"/>
      <c r="F86" s="231"/>
      <c r="G86" s="232"/>
      <c r="H86" s="232"/>
      <c r="I86" s="232"/>
      <c r="J86" s="232"/>
      <c r="K86" s="232"/>
      <c r="L86" s="232"/>
      <c r="M86" s="233"/>
      <c r="N86" s="233" t="s">
        <v>348</v>
      </c>
    </row>
    <row r="87" spans="1:14" ht="25.5">
      <c r="A87" s="5">
        <v>4</v>
      </c>
      <c r="B87" s="66" t="s">
        <v>322</v>
      </c>
      <c r="C87" s="224">
        <v>1646754.14</v>
      </c>
      <c r="D87" s="226" t="s">
        <v>666</v>
      </c>
      <c r="E87" s="105"/>
      <c r="F87" s="97"/>
      <c r="G87" s="68"/>
      <c r="H87" s="68"/>
      <c r="I87" s="68"/>
      <c r="J87" s="68"/>
      <c r="K87" s="68"/>
      <c r="L87" s="68"/>
      <c r="M87" s="70"/>
      <c r="N87" s="70"/>
    </row>
    <row r="88" spans="1:14">
      <c r="A88" s="6">
        <v>5</v>
      </c>
      <c r="B88" s="11" t="s">
        <v>312</v>
      </c>
      <c r="C88" s="225">
        <v>323890.89</v>
      </c>
      <c r="D88" s="168" t="s">
        <v>666</v>
      </c>
      <c r="E88" s="12"/>
      <c r="F88" s="14"/>
      <c r="G88" s="120"/>
      <c r="H88" s="120"/>
      <c r="I88" s="120"/>
      <c r="J88" s="120"/>
      <c r="K88" s="120"/>
      <c r="L88" s="13"/>
      <c r="M88" s="64"/>
      <c r="N88" s="64"/>
    </row>
    <row r="89" spans="1:14" ht="25.5">
      <c r="A89" s="6">
        <v>6</v>
      </c>
      <c r="B89" s="11" t="s">
        <v>323</v>
      </c>
      <c r="C89" s="225">
        <v>39500</v>
      </c>
      <c r="D89" s="168" t="s">
        <v>666</v>
      </c>
      <c r="E89" s="12"/>
      <c r="F89" s="14"/>
      <c r="G89" s="120"/>
      <c r="H89" s="120"/>
      <c r="I89" s="120"/>
      <c r="J89" s="120"/>
      <c r="K89" s="120"/>
      <c r="L89" s="13"/>
      <c r="M89" s="64"/>
      <c r="N89" s="64"/>
    </row>
    <row r="90" spans="1:14">
      <c r="A90" s="6">
        <v>7</v>
      </c>
      <c r="B90" s="11" t="s">
        <v>313</v>
      </c>
      <c r="C90" s="225">
        <v>29608.45</v>
      </c>
      <c r="D90" s="168" t="s">
        <v>666</v>
      </c>
      <c r="E90" s="12"/>
      <c r="F90" s="14"/>
      <c r="G90" s="120"/>
      <c r="H90" s="120"/>
      <c r="I90" s="120"/>
      <c r="J90" s="120"/>
      <c r="K90" s="120"/>
      <c r="L90" s="13"/>
      <c r="M90" s="64"/>
      <c r="N90" s="64"/>
    </row>
    <row r="91" spans="1:14" ht="25.5">
      <c r="A91" s="6">
        <v>8</v>
      </c>
      <c r="B91" s="11" t="s">
        <v>317</v>
      </c>
      <c r="C91" s="225">
        <v>43640.92</v>
      </c>
      <c r="D91" s="168" t="s">
        <v>666</v>
      </c>
      <c r="E91" s="12"/>
      <c r="F91" s="14"/>
      <c r="G91" s="13"/>
      <c r="H91" s="13"/>
      <c r="I91" s="13"/>
      <c r="J91" s="13"/>
      <c r="K91" s="13"/>
      <c r="L91" s="13"/>
      <c r="M91" s="64"/>
      <c r="N91" s="64"/>
    </row>
    <row r="92" spans="1:14" ht="25.5">
      <c r="A92" s="6">
        <v>9</v>
      </c>
      <c r="B92" s="11" t="s">
        <v>318</v>
      </c>
      <c r="C92" s="225">
        <v>24965.22</v>
      </c>
      <c r="D92" s="168" t="s">
        <v>666</v>
      </c>
      <c r="E92" s="12"/>
      <c r="F92" s="14"/>
      <c r="G92" s="13"/>
      <c r="H92" s="13"/>
      <c r="I92" s="13"/>
      <c r="J92" s="13"/>
      <c r="K92" s="13"/>
      <c r="L92" s="13"/>
      <c r="M92" s="64"/>
      <c r="N92" s="64"/>
    </row>
    <row r="93" spans="1:14" ht="38.25">
      <c r="A93" s="6">
        <v>10</v>
      </c>
      <c r="B93" s="11" t="s">
        <v>319</v>
      </c>
      <c r="C93" s="225">
        <v>31448.95</v>
      </c>
      <c r="D93" s="168" t="s">
        <v>666</v>
      </c>
      <c r="E93" s="12"/>
      <c r="F93" s="14"/>
      <c r="G93" s="13"/>
      <c r="H93" s="13"/>
      <c r="I93" s="13"/>
      <c r="J93" s="13"/>
      <c r="K93" s="13"/>
      <c r="L93" s="13"/>
      <c r="M93" s="64"/>
      <c r="N93" s="64"/>
    </row>
    <row r="94" spans="1:14" ht="25.5">
      <c r="A94" s="6">
        <v>11</v>
      </c>
      <c r="B94" s="11" t="s">
        <v>314</v>
      </c>
      <c r="C94" s="225">
        <v>267000</v>
      </c>
      <c r="D94" s="168" t="s">
        <v>666</v>
      </c>
      <c r="E94" s="12"/>
      <c r="F94" s="14"/>
      <c r="G94" s="13"/>
      <c r="H94" s="13"/>
      <c r="I94" s="13"/>
      <c r="J94" s="13"/>
      <c r="K94" s="13"/>
      <c r="L94" s="13"/>
      <c r="M94" s="64"/>
      <c r="N94" s="64"/>
    </row>
    <row r="95" spans="1:14" ht="25.5">
      <c r="A95" s="6">
        <v>12</v>
      </c>
      <c r="B95" s="11" t="s">
        <v>315</v>
      </c>
      <c r="C95" s="225">
        <v>122445.94</v>
      </c>
      <c r="D95" s="168" t="s">
        <v>666</v>
      </c>
      <c r="E95" s="12"/>
      <c r="F95" s="14"/>
      <c r="G95" s="13"/>
      <c r="H95" s="13"/>
      <c r="I95" s="13"/>
      <c r="J95" s="13"/>
      <c r="K95" s="13"/>
      <c r="L95" s="13"/>
      <c r="M95" s="64"/>
      <c r="N95" s="64"/>
    </row>
    <row r="96" spans="1:14" ht="25.5">
      <c r="A96" s="6">
        <v>13</v>
      </c>
      <c r="B96" s="11" t="s">
        <v>320</v>
      </c>
      <c r="C96" s="225">
        <v>9000</v>
      </c>
      <c r="D96" s="168" t="s">
        <v>666</v>
      </c>
      <c r="E96" s="12"/>
      <c r="F96" s="14"/>
      <c r="G96" s="120"/>
      <c r="H96" s="120"/>
      <c r="I96" s="120"/>
      <c r="J96" s="120"/>
      <c r="K96" s="120"/>
      <c r="L96" s="120"/>
      <c r="M96" s="119"/>
      <c r="N96" s="119"/>
    </row>
    <row r="97" spans="1:14" ht="15.75" thickBot="1">
      <c r="A97" s="227">
        <v>14</v>
      </c>
      <c r="B97" s="228" t="s">
        <v>316</v>
      </c>
      <c r="C97" s="270">
        <v>39970</v>
      </c>
      <c r="D97" s="229" t="s">
        <v>666</v>
      </c>
      <c r="E97" s="230"/>
      <c r="F97" s="231"/>
      <c r="G97" s="232"/>
      <c r="H97" s="232"/>
      <c r="I97" s="232"/>
      <c r="J97" s="232"/>
      <c r="K97" s="232"/>
      <c r="L97" s="232"/>
      <c r="M97" s="233"/>
      <c r="N97" s="233"/>
    </row>
    <row r="98" spans="1:14">
      <c r="A98" s="5">
        <v>15</v>
      </c>
      <c r="B98" s="66" t="s">
        <v>45</v>
      </c>
      <c r="C98" s="224">
        <f>132295.96+50999.99+25424.54</f>
        <v>208720.49</v>
      </c>
      <c r="D98" s="226" t="s">
        <v>666</v>
      </c>
      <c r="E98" s="105"/>
      <c r="F98" s="97"/>
      <c r="G98" s="68"/>
      <c r="H98" s="68"/>
      <c r="I98" s="68"/>
      <c r="J98" s="68"/>
      <c r="K98" s="68"/>
      <c r="L98" s="68"/>
      <c r="M98" s="70"/>
      <c r="N98" s="70"/>
    </row>
    <row r="99" spans="1:14" ht="51">
      <c r="A99" s="6">
        <v>16</v>
      </c>
      <c r="B99" s="11" t="s">
        <v>346</v>
      </c>
      <c r="C99" s="225">
        <f>12800.95+14989.43</f>
        <v>27790.38</v>
      </c>
      <c r="D99" s="168" t="s">
        <v>666</v>
      </c>
      <c r="E99" s="12"/>
      <c r="F99" s="14"/>
      <c r="G99" s="13"/>
      <c r="H99" s="13"/>
      <c r="I99" s="13"/>
      <c r="J99" s="13"/>
      <c r="K99" s="13"/>
      <c r="L99" s="13"/>
      <c r="M99" s="64"/>
      <c r="N99" s="64"/>
    </row>
    <row r="100" spans="1:14">
      <c r="A100" s="6">
        <v>17</v>
      </c>
      <c r="B100" s="11" t="s">
        <v>47</v>
      </c>
      <c r="C100" s="225">
        <v>93424.53</v>
      </c>
      <c r="D100" s="168" t="s">
        <v>666</v>
      </c>
      <c r="E100" s="12"/>
      <c r="F100" s="14"/>
      <c r="G100" s="13"/>
      <c r="H100" s="13"/>
      <c r="I100" s="13"/>
      <c r="J100" s="13"/>
      <c r="K100" s="13"/>
      <c r="L100" s="13"/>
      <c r="M100" s="64"/>
      <c r="N100" s="64"/>
    </row>
    <row r="101" spans="1:14">
      <c r="A101" s="8"/>
      <c r="B101" s="8"/>
      <c r="C101" s="8"/>
      <c r="D101" s="8"/>
      <c r="E101" s="8"/>
      <c r="F101" s="8"/>
      <c r="G101" s="8"/>
      <c r="H101" s="8"/>
      <c r="I101" s="8"/>
      <c r="J101" s="8"/>
      <c r="K101" s="8"/>
      <c r="L101" s="8"/>
      <c r="M101" s="8"/>
      <c r="N101" s="8"/>
    </row>
    <row r="102" spans="1:14">
      <c r="A102" s="9" t="s">
        <v>5</v>
      </c>
      <c r="B102" s="10" t="s">
        <v>100</v>
      </c>
      <c r="C102" s="10"/>
      <c r="D102" s="10"/>
      <c r="E102" s="10"/>
      <c r="F102" s="65"/>
      <c r="G102" s="276" t="s">
        <v>19</v>
      </c>
      <c r="H102" s="276"/>
      <c r="I102" s="276"/>
      <c r="J102" s="276"/>
      <c r="K102" s="50"/>
      <c r="L102" s="50"/>
      <c r="M102" s="50"/>
      <c r="N102" s="50"/>
    </row>
    <row r="103" spans="1:14" ht="60.75" customHeight="1" thickBot="1">
      <c r="A103" s="71" t="s">
        <v>0</v>
      </c>
      <c r="B103" s="71" t="s">
        <v>47</v>
      </c>
      <c r="C103" s="72" t="s">
        <v>27</v>
      </c>
      <c r="D103" s="73" t="s">
        <v>664</v>
      </c>
      <c r="E103" s="74" t="s">
        <v>21</v>
      </c>
      <c r="F103" s="75" t="s">
        <v>22</v>
      </c>
      <c r="G103" s="71" t="s">
        <v>23</v>
      </c>
      <c r="H103" s="71" t="s">
        <v>24</v>
      </c>
      <c r="I103" s="76" t="s">
        <v>50</v>
      </c>
      <c r="J103" s="76" t="s">
        <v>25</v>
      </c>
      <c r="K103" s="76" t="s">
        <v>70</v>
      </c>
      <c r="L103" s="76" t="s">
        <v>71</v>
      </c>
      <c r="M103" s="77" t="s">
        <v>48</v>
      </c>
      <c r="N103" s="77" t="s">
        <v>49</v>
      </c>
    </row>
    <row r="104" spans="1:14" ht="15.75" thickTop="1">
      <c r="A104" s="6">
        <v>1</v>
      </c>
      <c r="B104" s="11" t="s">
        <v>45</v>
      </c>
      <c r="C104" s="225">
        <v>84104.13</v>
      </c>
      <c r="D104" s="168" t="s">
        <v>666</v>
      </c>
      <c r="E104" s="12"/>
      <c r="F104" s="14"/>
      <c r="G104" s="13"/>
      <c r="H104" s="13"/>
      <c r="I104" s="13"/>
      <c r="J104" s="13"/>
      <c r="K104" s="13"/>
      <c r="L104" s="13"/>
      <c r="M104" s="64"/>
      <c r="N104" s="64"/>
    </row>
    <row r="105" spans="1:14" ht="51">
      <c r="A105" s="5">
        <v>2</v>
      </c>
      <c r="B105" s="11" t="s">
        <v>346</v>
      </c>
      <c r="C105" s="224">
        <v>9068.99</v>
      </c>
      <c r="D105" s="168" t="s">
        <v>666</v>
      </c>
      <c r="E105" s="67"/>
      <c r="F105" s="69"/>
      <c r="G105" s="68"/>
      <c r="H105" s="68"/>
      <c r="I105" s="68"/>
      <c r="J105" s="68"/>
      <c r="K105" s="68"/>
      <c r="L105" s="68"/>
      <c r="M105" s="70"/>
      <c r="N105" s="70"/>
    </row>
    <row r="106" spans="1:14">
      <c r="A106" s="8"/>
      <c r="B106" s="8"/>
      <c r="C106" s="8"/>
      <c r="D106" s="8"/>
      <c r="E106" s="8"/>
      <c r="F106" s="8"/>
      <c r="G106" s="8"/>
      <c r="H106" s="8"/>
      <c r="I106" s="8"/>
      <c r="J106" s="8"/>
      <c r="K106" s="8"/>
      <c r="L106" s="8"/>
      <c r="M106" s="8"/>
      <c r="N106" s="8"/>
    </row>
    <row r="107" spans="1:14">
      <c r="A107" s="9" t="s">
        <v>6</v>
      </c>
      <c r="B107" s="10" t="s">
        <v>103</v>
      </c>
      <c r="C107" s="10"/>
      <c r="D107" s="10"/>
      <c r="E107" s="10"/>
      <c r="F107" s="65"/>
      <c r="G107" s="276" t="s">
        <v>19</v>
      </c>
      <c r="H107" s="276"/>
      <c r="I107" s="276"/>
      <c r="J107" s="276"/>
      <c r="K107" s="50"/>
      <c r="L107" s="50"/>
      <c r="M107" s="50"/>
      <c r="N107" s="50"/>
    </row>
    <row r="108" spans="1:14" ht="60.75" customHeight="1" thickBot="1">
      <c r="A108" s="71" t="s">
        <v>0</v>
      </c>
      <c r="B108" s="71" t="s">
        <v>20</v>
      </c>
      <c r="C108" s="72" t="s">
        <v>27</v>
      </c>
      <c r="D108" s="73" t="s">
        <v>664</v>
      </c>
      <c r="E108" s="74" t="s">
        <v>21</v>
      </c>
      <c r="F108" s="75" t="s">
        <v>22</v>
      </c>
      <c r="G108" s="71" t="s">
        <v>23</v>
      </c>
      <c r="H108" s="71" t="s">
        <v>24</v>
      </c>
      <c r="I108" s="76" t="s">
        <v>50</v>
      </c>
      <c r="J108" s="76" t="s">
        <v>25</v>
      </c>
      <c r="K108" s="76" t="s">
        <v>70</v>
      </c>
      <c r="L108" s="76" t="s">
        <v>71</v>
      </c>
      <c r="M108" s="77" t="s">
        <v>48</v>
      </c>
      <c r="N108" s="77" t="s">
        <v>49</v>
      </c>
    </row>
    <row r="109" spans="1:14" ht="65.25" thickTop="1" thickBot="1">
      <c r="A109" s="244">
        <v>1</v>
      </c>
      <c r="B109" s="245" t="s">
        <v>403</v>
      </c>
      <c r="C109" s="269">
        <v>7600000</v>
      </c>
      <c r="D109" s="246" t="s">
        <v>665</v>
      </c>
      <c r="E109" s="247">
        <v>3800</v>
      </c>
      <c r="F109" s="248">
        <v>1996</v>
      </c>
      <c r="G109" s="249" t="s">
        <v>120</v>
      </c>
      <c r="H109" s="249" t="s">
        <v>214</v>
      </c>
      <c r="I109" s="249" t="s">
        <v>405</v>
      </c>
      <c r="J109" s="249" t="s">
        <v>215</v>
      </c>
      <c r="K109" s="249"/>
      <c r="L109" s="249"/>
      <c r="M109" s="250" t="s">
        <v>404</v>
      </c>
      <c r="N109" s="250" t="s">
        <v>586</v>
      </c>
    </row>
    <row r="110" spans="1:14">
      <c r="A110" s="5">
        <v>2</v>
      </c>
      <c r="B110" s="66" t="s">
        <v>45</v>
      </c>
      <c r="C110" s="224">
        <f>43900+178480.6+18752+610000</f>
        <v>851132.6</v>
      </c>
      <c r="D110" s="226" t="s">
        <v>666</v>
      </c>
      <c r="E110" s="105"/>
      <c r="F110" s="97"/>
      <c r="G110" s="68"/>
      <c r="H110" s="68"/>
      <c r="I110" s="68"/>
      <c r="J110" s="68"/>
      <c r="K110" s="68"/>
      <c r="L110" s="68"/>
      <c r="M110" s="70"/>
      <c r="N110" s="70"/>
    </row>
    <row r="111" spans="1:14" ht="51">
      <c r="A111" s="6">
        <v>3</v>
      </c>
      <c r="B111" s="11" t="s">
        <v>346</v>
      </c>
      <c r="C111" s="225">
        <v>28979.48</v>
      </c>
      <c r="D111" s="168" t="s">
        <v>666</v>
      </c>
      <c r="E111" s="12"/>
      <c r="F111" s="14"/>
      <c r="G111" s="13"/>
      <c r="H111" s="13"/>
      <c r="I111" s="13"/>
      <c r="J111" s="13"/>
      <c r="K111" s="13"/>
      <c r="L111" s="13"/>
      <c r="M111" s="64"/>
      <c r="N111" s="64"/>
    </row>
    <row r="112" spans="1:14">
      <c r="A112" s="8"/>
      <c r="B112" s="8"/>
      <c r="C112" s="8"/>
      <c r="D112" s="8"/>
      <c r="E112" s="8"/>
      <c r="F112" s="8"/>
      <c r="G112" s="8"/>
      <c r="H112" s="8"/>
      <c r="I112" s="8"/>
      <c r="J112" s="8"/>
      <c r="K112" s="8"/>
      <c r="L112" s="8"/>
      <c r="M112" s="8"/>
      <c r="N112" s="8"/>
    </row>
    <row r="113" spans="1:14">
      <c r="A113" s="9" t="s">
        <v>7</v>
      </c>
      <c r="B113" s="10" t="s">
        <v>663</v>
      </c>
      <c r="C113" s="10"/>
      <c r="D113" s="10"/>
      <c r="E113" s="10"/>
      <c r="F113" s="65"/>
      <c r="G113" s="276" t="s">
        <v>19</v>
      </c>
      <c r="H113" s="276"/>
      <c r="I113" s="276"/>
      <c r="J113" s="276"/>
      <c r="K113" s="50"/>
      <c r="L113" s="50"/>
      <c r="M113" s="50"/>
      <c r="N113" s="50"/>
    </row>
    <row r="114" spans="1:14" ht="60.75" customHeight="1" thickBot="1">
      <c r="A114" s="71" t="s">
        <v>0</v>
      </c>
      <c r="B114" s="71" t="s">
        <v>20</v>
      </c>
      <c r="C114" s="72" t="s">
        <v>27</v>
      </c>
      <c r="D114" s="73" t="s">
        <v>664</v>
      </c>
      <c r="E114" s="74" t="s">
        <v>21</v>
      </c>
      <c r="F114" s="75" t="s">
        <v>22</v>
      </c>
      <c r="G114" s="71" t="s">
        <v>23</v>
      </c>
      <c r="H114" s="71" t="s">
        <v>24</v>
      </c>
      <c r="I114" s="76" t="s">
        <v>50</v>
      </c>
      <c r="J114" s="76" t="s">
        <v>25</v>
      </c>
      <c r="K114" s="76" t="s">
        <v>70</v>
      </c>
      <c r="L114" s="76" t="s">
        <v>71</v>
      </c>
      <c r="M114" s="77" t="s">
        <v>48</v>
      </c>
      <c r="N114" s="77" t="s">
        <v>49</v>
      </c>
    </row>
    <row r="115" spans="1:14" s="169" customFormat="1" ht="27" thickTop="1" thickBot="1">
      <c r="A115" s="244">
        <v>1</v>
      </c>
      <c r="B115" s="245" t="s">
        <v>614</v>
      </c>
      <c r="C115" s="269">
        <v>7600000</v>
      </c>
      <c r="D115" s="246" t="s">
        <v>665</v>
      </c>
      <c r="E115" s="247">
        <v>3154.31</v>
      </c>
      <c r="F115" s="248">
        <v>1974</v>
      </c>
      <c r="G115" s="249" t="s">
        <v>148</v>
      </c>
      <c r="H115" s="249" t="s">
        <v>372</v>
      </c>
      <c r="I115" s="249" t="s">
        <v>136</v>
      </c>
      <c r="J115" s="249" t="s">
        <v>149</v>
      </c>
      <c r="K115" s="249"/>
      <c r="L115" s="249" t="s">
        <v>310</v>
      </c>
      <c r="M115" s="250" t="s">
        <v>415</v>
      </c>
      <c r="N115" s="250" t="s">
        <v>667</v>
      </c>
    </row>
    <row r="116" spans="1:14">
      <c r="A116" s="5">
        <v>2</v>
      </c>
      <c r="B116" s="66" t="s">
        <v>45</v>
      </c>
      <c r="C116" s="224">
        <f>155366.27+10298.99+96426.58+28979.48</f>
        <v>291071.31999999995</v>
      </c>
      <c r="D116" s="226" t="s">
        <v>666</v>
      </c>
      <c r="E116" s="105"/>
      <c r="F116" s="97"/>
      <c r="G116" s="68"/>
      <c r="H116" s="68"/>
      <c r="I116" s="68"/>
      <c r="J116" s="68"/>
      <c r="K116" s="68"/>
      <c r="L116" s="68"/>
      <c r="M116" s="70"/>
      <c r="N116" s="70"/>
    </row>
    <row r="117" spans="1:14">
      <c r="A117" s="8"/>
      <c r="B117" s="8"/>
      <c r="C117" s="8"/>
      <c r="D117" s="8"/>
      <c r="E117" s="8"/>
      <c r="F117" s="8"/>
      <c r="G117" s="8"/>
      <c r="H117" s="8"/>
      <c r="I117" s="8"/>
      <c r="J117" s="8"/>
      <c r="K117" s="8"/>
      <c r="L117" s="8"/>
      <c r="M117" s="8"/>
      <c r="N117" s="8"/>
    </row>
    <row r="118" spans="1:14">
      <c r="A118" s="9" t="s">
        <v>8</v>
      </c>
      <c r="B118" s="10" t="s">
        <v>107</v>
      </c>
      <c r="C118" s="10"/>
      <c r="D118" s="10"/>
      <c r="E118" s="10"/>
      <c r="F118" s="65"/>
      <c r="G118" s="276" t="s">
        <v>19</v>
      </c>
      <c r="H118" s="276"/>
      <c r="I118" s="276"/>
      <c r="J118" s="276"/>
      <c r="K118" s="50"/>
      <c r="L118" s="50"/>
      <c r="M118" s="50"/>
      <c r="N118" s="50"/>
    </row>
    <row r="119" spans="1:14" ht="60.75" customHeight="1" thickBot="1">
      <c r="A119" s="71" t="s">
        <v>0</v>
      </c>
      <c r="B119" s="71" t="s">
        <v>20</v>
      </c>
      <c r="C119" s="72" t="s">
        <v>27</v>
      </c>
      <c r="D119" s="73" t="s">
        <v>664</v>
      </c>
      <c r="E119" s="74" t="s">
        <v>21</v>
      </c>
      <c r="F119" s="75" t="s">
        <v>22</v>
      </c>
      <c r="G119" s="71" t="s">
        <v>23</v>
      </c>
      <c r="H119" s="71" t="s">
        <v>24</v>
      </c>
      <c r="I119" s="76" t="s">
        <v>50</v>
      </c>
      <c r="J119" s="76" t="s">
        <v>25</v>
      </c>
      <c r="K119" s="76" t="s">
        <v>70</v>
      </c>
      <c r="L119" s="76" t="s">
        <v>71</v>
      </c>
      <c r="M119" s="77" t="s">
        <v>48</v>
      </c>
      <c r="N119" s="77" t="s">
        <v>49</v>
      </c>
    </row>
    <row r="120" spans="1:14" ht="52.5" thickTop="1" thickBot="1">
      <c r="A120" s="244">
        <v>1</v>
      </c>
      <c r="B120" s="245" t="s">
        <v>359</v>
      </c>
      <c r="C120" s="269">
        <v>10928600</v>
      </c>
      <c r="D120" s="246" t="s">
        <v>665</v>
      </c>
      <c r="E120" s="247">
        <v>5464.3</v>
      </c>
      <c r="F120" s="248">
        <v>1961</v>
      </c>
      <c r="G120" s="249" t="s">
        <v>361</v>
      </c>
      <c r="H120" s="249"/>
      <c r="I120" s="249"/>
      <c r="J120" s="249" t="s">
        <v>149</v>
      </c>
      <c r="K120" s="249" t="s">
        <v>310</v>
      </c>
      <c r="L120" s="249" t="s">
        <v>310</v>
      </c>
      <c r="M120" s="250" t="s">
        <v>360</v>
      </c>
      <c r="N120" s="250"/>
    </row>
    <row r="121" spans="1:14" ht="26.25" thickBot="1">
      <c r="A121" s="252">
        <v>2</v>
      </c>
      <c r="B121" s="253" t="s">
        <v>364</v>
      </c>
      <c r="C121" s="272">
        <v>892134.15</v>
      </c>
      <c r="D121" s="254" t="s">
        <v>666</v>
      </c>
      <c r="E121" s="255"/>
      <c r="F121" s="256"/>
      <c r="G121" s="257"/>
      <c r="H121" s="257"/>
      <c r="I121" s="257"/>
      <c r="J121" s="257"/>
      <c r="K121" s="257"/>
      <c r="L121" s="257"/>
      <c r="M121" s="258"/>
      <c r="N121" s="258"/>
    </row>
    <row r="122" spans="1:14">
      <c r="A122" s="5">
        <v>3</v>
      </c>
      <c r="B122" s="66" t="s">
        <v>45</v>
      </c>
      <c r="C122" s="224">
        <f>200619.5+77842.5+83662.33</f>
        <v>362124.33</v>
      </c>
      <c r="D122" s="226" t="s">
        <v>666</v>
      </c>
      <c r="E122" s="105"/>
      <c r="F122" s="97"/>
      <c r="G122" s="68"/>
      <c r="H122" s="68"/>
      <c r="I122" s="68"/>
      <c r="J122" s="68"/>
      <c r="K122" s="68"/>
      <c r="L122" s="68"/>
      <c r="M122" s="70"/>
      <c r="N122" s="70"/>
    </row>
    <row r="123" spans="1:14" ht="51">
      <c r="A123" s="6">
        <v>4</v>
      </c>
      <c r="B123" s="11" t="s">
        <v>346</v>
      </c>
      <c r="C123" s="225">
        <v>762.90000000000009</v>
      </c>
      <c r="D123" s="168" t="s">
        <v>666</v>
      </c>
      <c r="E123" s="12"/>
      <c r="F123" s="14"/>
      <c r="G123" s="13"/>
      <c r="H123" s="13"/>
      <c r="I123" s="13"/>
      <c r="J123" s="13"/>
      <c r="K123" s="13"/>
      <c r="L123" s="13"/>
      <c r="M123" s="64"/>
      <c r="N123" s="64"/>
    </row>
    <row r="124" spans="1:14">
      <c r="A124" s="8"/>
      <c r="B124" s="8"/>
      <c r="C124" s="8"/>
      <c r="D124" s="8"/>
      <c r="E124" s="8"/>
      <c r="F124" s="8"/>
      <c r="G124" s="8"/>
      <c r="H124" s="8"/>
      <c r="I124" s="8"/>
      <c r="J124" s="8"/>
      <c r="K124" s="8"/>
      <c r="L124" s="8"/>
      <c r="M124" s="8"/>
      <c r="N124" s="8"/>
    </row>
    <row r="125" spans="1:14">
      <c r="A125" s="9" t="s">
        <v>9</v>
      </c>
      <c r="B125" s="10" t="s">
        <v>400</v>
      </c>
      <c r="C125" s="10"/>
      <c r="D125" s="10"/>
      <c r="E125" s="10"/>
      <c r="F125" s="65"/>
      <c r="G125" s="276" t="s">
        <v>19</v>
      </c>
      <c r="H125" s="276"/>
      <c r="I125" s="276"/>
      <c r="J125" s="276"/>
      <c r="K125" s="50"/>
      <c r="L125" s="50"/>
      <c r="M125" s="50"/>
      <c r="N125" s="50"/>
    </row>
    <row r="126" spans="1:14" ht="60.75" customHeight="1" thickBot="1">
      <c r="A126" s="71" t="s">
        <v>0</v>
      </c>
      <c r="B126" s="71" t="s">
        <v>20</v>
      </c>
      <c r="C126" s="72" t="s">
        <v>27</v>
      </c>
      <c r="D126" s="73" t="s">
        <v>664</v>
      </c>
      <c r="E126" s="74" t="s">
        <v>21</v>
      </c>
      <c r="F126" s="75" t="s">
        <v>22</v>
      </c>
      <c r="G126" s="71" t="s">
        <v>23</v>
      </c>
      <c r="H126" s="71" t="s">
        <v>24</v>
      </c>
      <c r="I126" s="76" t="s">
        <v>50</v>
      </c>
      <c r="J126" s="76" t="s">
        <v>25</v>
      </c>
      <c r="K126" s="76" t="s">
        <v>70</v>
      </c>
      <c r="L126" s="76" t="s">
        <v>71</v>
      </c>
      <c r="M126" s="77" t="s">
        <v>48</v>
      </c>
      <c r="N126" s="77" t="s">
        <v>49</v>
      </c>
    </row>
    <row r="127" spans="1:14" ht="26.25" thickTop="1">
      <c r="A127" s="6">
        <v>1</v>
      </c>
      <c r="B127" s="11" t="s">
        <v>378</v>
      </c>
      <c r="C127" s="225">
        <v>863400</v>
      </c>
      <c r="D127" s="168" t="s">
        <v>665</v>
      </c>
      <c r="E127" s="12">
        <v>431.7</v>
      </c>
      <c r="F127" s="14">
        <v>1938</v>
      </c>
      <c r="G127" s="13" t="s">
        <v>120</v>
      </c>
      <c r="H127" s="13" t="s">
        <v>386</v>
      </c>
      <c r="I127" s="13" t="s">
        <v>121</v>
      </c>
      <c r="J127" s="13" t="s">
        <v>277</v>
      </c>
      <c r="K127" s="13" t="s">
        <v>310</v>
      </c>
      <c r="L127" s="13" t="s">
        <v>310</v>
      </c>
      <c r="M127" s="64" t="s">
        <v>383</v>
      </c>
      <c r="N127" s="64"/>
    </row>
    <row r="128" spans="1:14" ht="25.5">
      <c r="A128" s="6">
        <v>2</v>
      </c>
      <c r="B128" s="11" t="s">
        <v>378</v>
      </c>
      <c r="C128" s="225">
        <v>584200</v>
      </c>
      <c r="D128" s="168" t="s">
        <v>665</v>
      </c>
      <c r="E128" s="12">
        <v>292.10000000000002</v>
      </c>
      <c r="F128" s="14">
        <v>1965</v>
      </c>
      <c r="G128" s="13" t="s">
        <v>120</v>
      </c>
      <c r="H128" s="13" t="s">
        <v>387</v>
      </c>
      <c r="I128" s="13" t="s">
        <v>388</v>
      </c>
      <c r="J128" s="13" t="s">
        <v>149</v>
      </c>
      <c r="K128" s="13" t="s">
        <v>310</v>
      </c>
      <c r="L128" s="13" t="s">
        <v>310</v>
      </c>
      <c r="M128" s="64" t="s">
        <v>384</v>
      </c>
      <c r="N128" s="64"/>
    </row>
    <row r="129" spans="1:14" ht="25.5">
      <c r="A129" s="6">
        <v>3</v>
      </c>
      <c r="B129" s="11" t="s">
        <v>379</v>
      </c>
      <c r="C129" s="225">
        <v>480680</v>
      </c>
      <c r="D129" s="168" t="s">
        <v>665</v>
      </c>
      <c r="E129" s="12">
        <v>240.34</v>
      </c>
      <c r="F129" s="14"/>
      <c r="G129" s="13" t="s">
        <v>120</v>
      </c>
      <c r="H129" s="13" t="s">
        <v>373</v>
      </c>
      <c r="I129" s="13" t="s">
        <v>121</v>
      </c>
      <c r="J129" s="13" t="s">
        <v>122</v>
      </c>
      <c r="K129" s="13" t="s">
        <v>310</v>
      </c>
      <c r="L129" s="13" t="s">
        <v>310</v>
      </c>
      <c r="M129" s="64" t="s">
        <v>385</v>
      </c>
      <c r="N129" s="64"/>
    </row>
    <row r="130" spans="1:14" ht="25.5">
      <c r="A130" s="6">
        <v>4</v>
      </c>
      <c r="B130" s="11" t="s">
        <v>380</v>
      </c>
      <c r="C130" s="225">
        <v>67200</v>
      </c>
      <c r="D130" s="168" t="s">
        <v>665</v>
      </c>
      <c r="E130" s="12">
        <v>112</v>
      </c>
      <c r="F130" s="14"/>
      <c r="G130" s="13" t="s">
        <v>120</v>
      </c>
      <c r="H130" s="13" t="s">
        <v>373</v>
      </c>
      <c r="I130" s="13" t="s">
        <v>121</v>
      </c>
      <c r="J130" s="13" t="s">
        <v>122</v>
      </c>
      <c r="K130" s="13" t="s">
        <v>310</v>
      </c>
      <c r="L130" s="13" t="s">
        <v>310</v>
      </c>
      <c r="M130" s="64"/>
      <c r="N130" s="64"/>
    </row>
    <row r="131" spans="1:14" ht="25.5">
      <c r="A131" s="6">
        <v>5</v>
      </c>
      <c r="B131" s="11" t="s">
        <v>381</v>
      </c>
      <c r="C131" s="225">
        <v>2560425.86</v>
      </c>
      <c r="D131" s="168" t="s">
        <v>665</v>
      </c>
      <c r="E131" s="12">
        <v>979.69</v>
      </c>
      <c r="F131" s="14">
        <v>2010</v>
      </c>
      <c r="G131" s="13" t="s">
        <v>389</v>
      </c>
      <c r="H131" s="13" t="s">
        <v>386</v>
      </c>
      <c r="I131" s="13" t="s">
        <v>121</v>
      </c>
      <c r="J131" s="13" t="s">
        <v>149</v>
      </c>
      <c r="K131" s="13" t="s">
        <v>310</v>
      </c>
      <c r="L131" s="13" t="s">
        <v>310</v>
      </c>
      <c r="M131" s="64"/>
      <c r="N131" s="64"/>
    </row>
    <row r="132" spans="1:14" ht="26.25" thickBot="1">
      <c r="A132" s="227">
        <v>6</v>
      </c>
      <c r="B132" s="228" t="s">
        <v>382</v>
      </c>
      <c r="C132" s="270">
        <v>34800</v>
      </c>
      <c r="D132" s="229" t="s">
        <v>665</v>
      </c>
      <c r="E132" s="230">
        <v>58</v>
      </c>
      <c r="F132" s="231"/>
      <c r="G132" s="232" t="s">
        <v>120</v>
      </c>
      <c r="H132" s="232" t="s">
        <v>387</v>
      </c>
      <c r="I132" s="232" t="s">
        <v>136</v>
      </c>
      <c r="J132" s="232" t="s">
        <v>149</v>
      </c>
      <c r="K132" s="232" t="s">
        <v>310</v>
      </c>
      <c r="L132" s="232" t="s">
        <v>310</v>
      </c>
      <c r="M132" s="233"/>
      <c r="N132" s="233"/>
    </row>
    <row r="133" spans="1:14">
      <c r="A133" s="5">
        <v>7</v>
      </c>
      <c r="B133" s="66" t="s">
        <v>392</v>
      </c>
      <c r="C133" s="224">
        <v>7622.52</v>
      </c>
      <c r="D133" s="226" t="s">
        <v>666</v>
      </c>
      <c r="E133" s="105"/>
      <c r="F133" s="97"/>
      <c r="G133" s="68"/>
      <c r="H133" s="68"/>
      <c r="I133" s="68"/>
      <c r="J133" s="68"/>
      <c r="K133" s="68"/>
      <c r="L133" s="68"/>
      <c r="M133" s="70"/>
      <c r="N133" s="70"/>
    </row>
    <row r="134" spans="1:14" ht="25.5">
      <c r="A134" s="6">
        <v>8</v>
      </c>
      <c r="B134" s="11" t="s">
        <v>393</v>
      </c>
      <c r="C134" s="225">
        <v>49999.45</v>
      </c>
      <c r="D134" s="168" t="s">
        <v>666</v>
      </c>
      <c r="E134" s="12"/>
      <c r="F134" s="14">
        <v>2010</v>
      </c>
      <c r="G134" s="13"/>
      <c r="H134" s="13"/>
      <c r="I134" s="13"/>
      <c r="J134" s="13"/>
      <c r="K134" s="13"/>
      <c r="L134" s="13"/>
      <c r="M134" s="64"/>
      <c r="N134" s="64"/>
    </row>
    <row r="135" spans="1:14" ht="15.75" thickBot="1">
      <c r="A135" s="227">
        <v>9</v>
      </c>
      <c r="B135" s="228" t="s">
        <v>394</v>
      </c>
      <c r="C135" s="270">
        <v>29828.78</v>
      </c>
      <c r="D135" s="229" t="s">
        <v>666</v>
      </c>
      <c r="E135" s="230"/>
      <c r="F135" s="231">
        <v>2013</v>
      </c>
      <c r="G135" s="232"/>
      <c r="H135" s="232"/>
      <c r="I135" s="232"/>
      <c r="J135" s="232"/>
      <c r="K135" s="232"/>
      <c r="L135" s="232"/>
      <c r="M135" s="233"/>
      <c r="N135" s="233"/>
    </row>
    <row r="136" spans="1:14">
      <c r="A136" s="5">
        <v>10</v>
      </c>
      <c r="B136" s="66" t="s">
        <v>45</v>
      </c>
      <c r="C136" s="224">
        <f>9751.89+144928.45+14776.2+159730.35</f>
        <v>329186.89</v>
      </c>
      <c r="D136" s="226" t="s">
        <v>666</v>
      </c>
      <c r="E136" s="105"/>
      <c r="F136" s="97"/>
      <c r="G136" s="68"/>
      <c r="H136" s="68"/>
      <c r="I136" s="68"/>
      <c r="J136" s="68"/>
      <c r="K136" s="68"/>
      <c r="L136" s="68"/>
      <c r="M136" s="70"/>
      <c r="N136" s="70"/>
    </row>
    <row r="137" spans="1:14">
      <c r="A137" s="8"/>
      <c r="B137" s="8"/>
      <c r="C137" s="8"/>
      <c r="D137" s="8"/>
      <c r="E137" s="8"/>
      <c r="F137" s="8"/>
      <c r="G137" s="8"/>
      <c r="H137" s="8"/>
      <c r="I137" s="8"/>
      <c r="J137" s="8"/>
      <c r="K137" s="8"/>
      <c r="L137" s="8"/>
      <c r="M137" s="8"/>
      <c r="N137" s="8"/>
    </row>
    <row r="138" spans="1:14">
      <c r="A138" s="9" t="s">
        <v>10</v>
      </c>
      <c r="B138" s="10" t="s">
        <v>353</v>
      </c>
      <c r="C138" s="10"/>
      <c r="D138" s="10"/>
      <c r="E138" s="10"/>
      <c r="F138" s="65"/>
      <c r="G138" s="276" t="s">
        <v>19</v>
      </c>
      <c r="H138" s="276"/>
      <c r="I138" s="276"/>
      <c r="J138" s="276"/>
      <c r="K138" s="50"/>
      <c r="L138" s="50"/>
      <c r="M138" s="50"/>
      <c r="N138" s="50"/>
    </row>
    <row r="139" spans="1:14" ht="60.75" customHeight="1" thickBot="1">
      <c r="A139" s="71" t="s">
        <v>0</v>
      </c>
      <c r="B139" s="71" t="s">
        <v>20</v>
      </c>
      <c r="C139" s="72" t="s">
        <v>27</v>
      </c>
      <c r="D139" s="73" t="s">
        <v>664</v>
      </c>
      <c r="E139" s="74" t="s">
        <v>21</v>
      </c>
      <c r="F139" s="75" t="s">
        <v>22</v>
      </c>
      <c r="G139" s="71" t="s">
        <v>23</v>
      </c>
      <c r="H139" s="71" t="s">
        <v>24</v>
      </c>
      <c r="I139" s="76" t="s">
        <v>50</v>
      </c>
      <c r="J139" s="76" t="s">
        <v>25</v>
      </c>
      <c r="K139" s="76" t="s">
        <v>70</v>
      </c>
      <c r="L139" s="76" t="s">
        <v>71</v>
      </c>
      <c r="M139" s="77" t="s">
        <v>48</v>
      </c>
      <c r="N139" s="77" t="s">
        <v>49</v>
      </c>
    </row>
    <row r="140" spans="1:14" ht="26.25" thickTop="1">
      <c r="A140" s="5">
        <v>1</v>
      </c>
      <c r="B140" s="66" t="s">
        <v>126</v>
      </c>
      <c r="C140" s="224">
        <v>662000</v>
      </c>
      <c r="D140" s="168" t="s">
        <v>665</v>
      </c>
      <c r="E140" s="67">
        <v>331</v>
      </c>
      <c r="F140" s="69">
        <v>1852</v>
      </c>
      <c r="G140" s="68" t="s">
        <v>120</v>
      </c>
      <c r="H140" s="68" t="s">
        <v>121</v>
      </c>
      <c r="I140" s="68" t="s">
        <v>121</v>
      </c>
      <c r="J140" s="68" t="s">
        <v>122</v>
      </c>
      <c r="K140" s="68" t="s">
        <v>310</v>
      </c>
      <c r="L140" s="68" t="s">
        <v>310</v>
      </c>
      <c r="M140" s="70"/>
      <c r="N140" s="70" t="s">
        <v>131</v>
      </c>
    </row>
    <row r="141" spans="1:14" ht="38.25">
      <c r="A141" s="6">
        <v>2</v>
      </c>
      <c r="B141" s="11" t="s">
        <v>127</v>
      </c>
      <c r="C141" s="224">
        <v>1684000</v>
      </c>
      <c r="D141" s="168" t="s">
        <v>665</v>
      </c>
      <c r="E141" s="12">
        <v>842</v>
      </c>
      <c r="F141" s="14">
        <v>1967</v>
      </c>
      <c r="G141" s="13" t="s">
        <v>123</v>
      </c>
      <c r="H141" s="13" t="s">
        <v>124</v>
      </c>
      <c r="I141" s="13" t="s">
        <v>136</v>
      </c>
      <c r="J141" s="13" t="s">
        <v>149</v>
      </c>
      <c r="K141" s="13" t="s">
        <v>310</v>
      </c>
      <c r="L141" s="13" t="s">
        <v>310</v>
      </c>
      <c r="M141" s="64"/>
      <c r="N141" s="64"/>
    </row>
    <row r="142" spans="1:14" ht="38.25">
      <c r="A142" s="6">
        <v>3</v>
      </c>
      <c r="B142" s="11" t="s">
        <v>130</v>
      </c>
      <c r="C142" s="224">
        <v>2451177.7200000002</v>
      </c>
      <c r="D142" s="168" t="s">
        <v>665</v>
      </c>
      <c r="E142" s="12">
        <v>389</v>
      </c>
      <c r="F142" s="14">
        <v>2015</v>
      </c>
      <c r="G142" s="13" t="s">
        <v>125</v>
      </c>
      <c r="H142" s="13" t="s">
        <v>435</v>
      </c>
      <c r="I142" s="13" t="s">
        <v>121</v>
      </c>
      <c r="J142" s="13" t="s">
        <v>277</v>
      </c>
      <c r="K142" s="13" t="s">
        <v>310</v>
      </c>
      <c r="L142" s="13" t="s">
        <v>310</v>
      </c>
      <c r="M142" s="64"/>
      <c r="N142" s="64"/>
    </row>
    <row r="143" spans="1:14" ht="26.25" thickBot="1">
      <c r="A143" s="227">
        <v>4</v>
      </c>
      <c r="B143" s="228" t="s">
        <v>128</v>
      </c>
      <c r="C143" s="270">
        <v>6064.83</v>
      </c>
      <c r="D143" s="229" t="s">
        <v>665</v>
      </c>
      <c r="E143" s="230"/>
      <c r="F143" s="231">
        <v>1967</v>
      </c>
      <c r="G143" s="232"/>
      <c r="H143" s="232"/>
      <c r="I143" s="232"/>
      <c r="J143" s="232"/>
      <c r="K143" s="232"/>
      <c r="L143" s="232"/>
      <c r="M143" s="233"/>
      <c r="N143" s="233"/>
    </row>
    <row r="144" spans="1:14" ht="25.5">
      <c r="A144" s="5">
        <v>5</v>
      </c>
      <c r="B144" s="66" t="s">
        <v>129</v>
      </c>
      <c r="C144" s="224">
        <v>49999.99</v>
      </c>
      <c r="D144" s="226" t="s">
        <v>666</v>
      </c>
      <c r="E144" s="105"/>
      <c r="F144" s="97">
        <v>2010</v>
      </c>
      <c r="G144" s="68"/>
      <c r="H144" s="68"/>
      <c r="I144" s="68"/>
      <c r="J144" s="68"/>
      <c r="K144" s="68"/>
      <c r="L144" s="68"/>
      <c r="M144" s="70"/>
      <c r="N144" s="70"/>
    </row>
    <row r="145" spans="1:14" ht="26.25" thickBot="1">
      <c r="A145" s="227">
        <v>6</v>
      </c>
      <c r="B145" s="228" t="s">
        <v>357</v>
      </c>
      <c r="C145" s="270">
        <v>1171431.3</v>
      </c>
      <c r="D145" s="229" t="s">
        <v>666</v>
      </c>
      <c r="E145" s="230"/>
      <c r="F145" s="231">
        <v>2009</v>
      </c>
      <c r="G145" s="232"/>
      <c r="H145" s="232"/>
      <c r="I145" s="232"/>
      <c r="J145" s="232"/>
      <c r="K145" s="232"/>
      <c r="L145" s="232"/>
      <c r="M145" s="233"/>
      <c r="N145" s="233"/>
    </row>
    <row r="146" spans="1:14">
      <c r="A146" s="5">
        <v>7</v>
      </c>
      <c r="B146" s="66" t="s">
        <v>45</v>
      </c>
      <c r="C146" s="224">
        <v>10000</v>
      </c>
      <c r="D146" s="226" t="s">
        <v>666</v>
      </c>
      <c r="E146" s="105"/>
      <c r="F146" s="97"/>
      <c r="G146" s="68"/>
      <c r="H146" s="68"/>
      <c r="I146" s="68"/>
      <c r="J146" s="68"/>
      <c r="K146" s="68"/>
      <c r="L146" s="68"/>
      <c r="M146" s="70"/>
      <c r="N146" s="70"/>
    </row>
    <row r="147" spans="1:14" ht="51">
      <c r="A147" s="6">
        <v>8</v>
      </c>
      <c r="B147" s="11" t="s">
        <v>346</v>
      </c>
      <c r="C147" s="225">
        <v>29881.47</v>
      </c>
      <c r="D147" s="168" t="s">
        <v>666</v>
      </c>
      <c r="E147" s="12"/>
      <c r="F147" s="14"/>
      <c r="G147" s="13"/>
      <c r="H147" s="13"/>
      <c r="I147" s="13"/>
      <c r="J147" s="13"/>
      <c r="K147" s="13"/>
      <c r="L147" s="13"/>
      <c r="M147" s="64"/>
      <c r="N147" s="64"/>
    </row>
    <row r="148" spans="1:14">
      <c r="A148" s="8"/>
      <c r="B148" s="8"/>
      <c r="C148" s="8"/>
      <c r="D148" s="8"/>
      <c r="E148" s="8"/>
      <c r="F148" s="8"/>
      <c r="G148" s="8"/>
      <c r="H148" s="8"/>
      <c r="I148" s="8"/>
      <c r="J148" s="8"/>
      <c r="K148" s="8"/>
      <c r="L148" s="8"/>
      <c r="M148" s="8"/>
      <c r="N148" s="8"/>
    </row>
    <row r="149" spans="1:14">
      <c r="A149" s="9" t="s">
        <v>11</v>
      </c>
      <c r="B149" s="10" t="s">
        <v>104</v>
      </c>
      <c r="C149" s="10"/>
      <c r="D149" s="10"/>
      <c r="E149" s="10"/>
      <c r="F149" s="65"/>
      <c r="G149" s="276" t="s">
        <v>19</v>
      </c>
      <c r="H149" s="276"/>
      <c r="I149" s="276"/>
      <c r="J149" s="276"/>
      <c r="K149" s="50"/>
      <c r="L149" s="50"/>
      <c r="M149" s="50"/>
      <c r="N149" s="50"/>
    </row>
    <row r="150" spans="1:14" ht="60.75" customHeight="1" thickBot="1">
      <c r="A150" s="71" t="s">
        <v>0</v>
      </c>
      <c r="B150" s="71" t="s">
        <v>20</v>
      </c>
      <c r="C150" s="72" t="s">
        <v>27</v>
      </c>
      <c r="D150" s="73" t="s">
        <v>664</v>
      </c>
      <c r="E150" s="74" t="s">
        <v>21</v>
      </c>
      <c r="F150" s="75" t="s">
        <v>22</v>
      </c>
      <c r="G150" s="71" t="s">
        <v>23</v>
      </c>
      <c r="H150" s="71" t="s">
        <v>24</v>
      </c>
      <c r="I150" s="76" t="s">
        <v>50</v>
      </c>
      <c r="J150" s="76" t="s">
        <v>25</v>
      </c>
      <c r="K150" s="76" t="s">
        <v>70</v>
      </c>
      <c r="L150" s="76" t="s">
        <v>71</v>
      </c>
      <c r="M150" s="77" t="s">
        <v>48</v>
      </c>
      <c r="N150" s="77" t="s">
        <v>49</v>
      </c>
    </row>
    <row r="151" spans="1:14" ht="26.25" thickTop="1">
      <c r="A151" s="5">
        <v>1</v>
      </c>
      <c r="B151" s="66" t="s">
        <v>201</v>
      </c>
      <c r="C151" s="224">
        <v>3000000</v>
      </c>
      <c r="D151" s="168" t="s">
        <v>665</v>
      </c>
      <c r="E151" s="67">
        <v>470</v>
      </c>
      <c r="F151" s="69">
        <v>1900</v>
      </c>
      <c r="G151" s="68" t="s">
        <v>120</v>
      </c>
      <c r="H151" s="68" t="s">
        <v>198</v>
      </c>
      <c r="I151" s="68" t="s">
        <v>421</v>
      </c>
      <c r="J151" s="68" t="s">
        <v>422</v>
      </c>
      <c r="K151" s="68"/>
      <c r="L151" s="68" t="s">
        <v>310</v>
      </c>
      <c r="M151" s="70"/>
      <c r="N151" s="70" t="s">
        <v>204</v>
      </c>
    </row>
    <row r="152" spans="1:14" ht="25.5">
      <c r="A152" s="5">
        <v>2</v>
      </c>
      <c r="B152" s="66" t="s">
        <v>202</v>
      </c>
      <c r="C152" s="224">
        <v>1500000</v>
      </c>
      <c r="D152" s="168" t="s">
        <v>665</v>
      </c>
      <c r="E152" s="67">
        <v>214</v>
      </c>
      <c r="F152" s="69">
        <v>1973</v>
      </c>
      <c r="G152" s="68" t="s">
        <v>125</v>
      </c>
      <c r="H152" s="68" t="s">
        <v>199</v>
      </c>
      <c r="I152" s="68"/>
      <c r="J152" s="68" t="s">
        <v>149</v>
      </c>
      <c r="K152" s="68"/>
      <c r="L152" s="68" t="s">
        <v>310</v>
      </c>
      <c r="M152" s="70"/>
      <c r="N152" s="70" t="s">
        <v>205</v>
      </c>
    </row>
    <row r="153" spans="1:14" ht="26.25" thickBot="1">
      <c r="A153" s="227">
        <v>3</v>
      </c>
      <c r="B153" s="228" t="s">
        <v>203</v>
      </c>
      <c r="C153" s="270">
        <v>1000000</v>
      </c>
      <c r="D153" s="229" t="s">
        <v>665</v>
      </c>
      <c r="E153" s="230"/>
      <c r="F153" s="231">
        <v>1900</v>
      </c>
      <c r="G153" s="232" t="s">
        <v>120</v>
      </c>
      <c r="H153" s="232" t="s">
        <v>200</v>
      </c>
      <c r="I153" s="232" t="s">
        <v>421</v>
      </c>
      <c r="J153" s="232" t="s">
        <v>137</v>
      </c>
      <c r="K153" s="232"/>
      <c r="L153" s="232" t="s">
        <v>310</v>
      </c>
      <c r="M153" s="233"/>
      <c r="N153" s="233" t="s">
        <v>206</v>
      </c>
    </row>
    <row r="154" spans="1:14" ht="51">
      <c r="A154" s="5">
        <v>4</v>
      </c>
      <c r="B154" s="66" t="s">
        <v>346</v>
      </c>
      <c r="C154" s="224">
        <v>56711</v>
      </c>
      <c r="D154" s="226" t="s">
        <v>666</v>
      </c>
      <c r="E154" s="105"/>
      <c r="F154" s="97"/>
      <c r="G154" s="68"/>
      <c r="H154" s="68"/>
      <c r="I154" s="68"/>
      <c r="J154" s="68"/>
      <c r="K154" s="68"/>
      <c r="L154" s="68"/>
      <c r="M154" s="70"/>
      <c r="N154" s="70"/>
    </row>
    <row r="155" spans="1:14">
      <c r="A155" s="8"/>
      <c r="B155" s="8"/>
      <c r="C155" s="8"/>
      <c r="D155" s="8"/>
      <c r="E155" s="8"/>
      <c r="F155" s="8"/>
      <c r="G155" s="8"/>
      <c r="H155" s="8"/>
      <c r="I155" s="8"/>
      <c r="J155" s="8"/>
      <c r="K155" s="8"/>
      <c r="L155" s="8"/>
      <c r="M155" s="8"/>
      <c r="N155" s="8"/>
    </row>
    <row r="156" spans="1:14">
      <c r="A156" s="9" t="s">
        <v>12</v>
      </c>
      <c r="B156" s="10" t="s">
        <v>105</v>
      </c>
      <c r="C156" s="10"/>
      <c r="D156" s="10"/>
      <c r="E156" s="10"/>
      <c r="F156" s="65"/>
      <c r="G156" s="276" t="s">
        <v>19</v>
      </c>
      <c r="H156" s="276"/>
      <c r="I156" s="276"/>
      <c r="J156" s="276"/>
      <c r="K156" s="50"/>
      <c r="L156" s="50"/>
      <c r="M156" s="50"/>
      <c r="N156" s="50"/>
    </row>
    <row r="157" spans="1:14" ht="60.75" customHeight="1" thickBot="1">
      <c r="A157" s="71" t="s">
        <v>0</v>
      </c>
      <c r="B157" s="71" t="s">
        <v>20</v>
      </c>
      <c r="C157" s="72" t="s">
        <v>27</v>
      </c>
      <c r="D157" s="73" t="s">
        <v>664</v>
      </c>
      <c r="E157" s="74" t="s">
        <v>21</v>
      </c>
      <c r="F157" s="75" t="s">
        <v>22</v>
      </c>
      <c r="G157" s="71" t="s">
        <v>23</v>
      </c>
      <c r="H157" s="71" t="s">
        <v>24</v>
      </c>
      <c r="I157" s="76" t="s">
        <v>50</v>
      </c>
      <c r="J157" s="76" t="s">
        <v>25</v>
      </c>
      <c r="K157" s="76" t="s">
        <v>70</v>
      </c>
      <c r="L157" s="76" t="s">
        <v>71</v>
      </c>
      <c r="M157" s="77" t="s">
        <v>48</v>
      </c>
      <c r="N157" s="77" t="s">
        <v>49</v>
      </c>
    </row>
    <row r="158" spans="1:14" ht="64.5" thickTop="1">
      <c r="A158" s="5">
        <v>1</v>
      </c>
      <c r="B158" s="66" t="s">
        <v>368</v>
      </c>
      <c r="C158" s="224">
        <v>1347300</v>
      </c>
      <c r="D158" s="168" t="s">
        <v>665</v>
      </c>
      <c r="E158" s="67">
        <v>673.65</v>
      </c>
      <c r="F158" s="69" t="s">
        <v>370</v>
      </c>
      <c r="G158" s="68" t="s">
        <v>120</v>
      </c>
      <c r="H158" s="68" t="s">
        <v>372</v>
      </c>
      <c r="I158" s="68" t="s">
        <v>136</v>
      </c>
      <c r="J158" s="68" t="s">
        <v>149</v>
      </c>
      <c r="K158" s="68"/>
      <c r="L158" s="68"/>
      <c r="M158" s="70" t="s">
        <v>587</v>
      </c>
      <c r="N158" s="70"/>
    </row>
    <row r="159" spans="1:14" ht="25.5">
      <c r="A159" s="6">
        <v>2</v>
      </c>
      <c r="B159" s="88" t="s">
        <v>369</v>
      </c>
      <c r="C159" s="225">
        <v>105220</v>
      </c>
      <c r="D159" s="168" t="s">
        <v>665</v>
      </c>
      <c r="E159" s="12">
        <v>52.61</v>
      </c>
      <c r="F159" s="14">
        <v>1900</v>
      </c>
      <c r="G159" s="13" t="s">
        <v>120</v>
      </c>
      <c r="H159" s="13" t="s">
        <v>373</v>
      </c>
      <c r="I159" s="13" t="s">
        <v>121</v>
      </c>
      <c r="J159" s="13" t="s">
        <v>277</v>
      </c>
      <c r="K159" s="13"/>
      <c r="L159" s="13"/>
      <c r="M159" s="64" t="s">
        <v>371</v>
      </c>
      <c r="N159" s="64"/>
    </row>
    <row r="160" spans="1:14">
      <c r="A160" s="8"/>
      <c r="B160" s="8"/>
      <c r="C160" s="8"/>
      <c r="D160" s="8"/>
      <c r="E160" s="8"/>
      <c r="F160" s="8"/>
      <c r="G160" s="8"/>
      <c r="H160" s="8"/>
      <c r="I160" s="8"/>
      <c r="J160" s="8"/>
      <c r="K160" s="8"/>
      <c r="L160" s="8"/>
      <c r="M160" s="8"/>
      <c r="N160" s="8"/>
    </row>
    <row r="161" spans="1:14">
      <c r="A161" s="9" t="s">
        <v>13</v>
      </c>
      <c r="B161" s="10" t="s">
        <v>106</v>
      </c>
      <c r="C161" s="10"/>
      <c r="D161" s="10"/>
      <c r="E161" s="10"/>
      <c r="F161" s="65"/>
      <c r="G161" s="276" t="s">
        <v>19</v>
      </c>
      <c r="H161" s="276"/>
      <c r="I161" s="276"/>
      <c r="J161" s="276"/>
      <c r="K161" s="50"/>
      <c r="L161" s="50"/>
      <c r="M161" s="50"/>
      <c r="N161" s="50"/>
    </row>
    <row r="162" spans="1:14" ht="60.75" customHeight="1" thickBot="1">
      <c r="A162" s="71" t="s">
        <v>0</v>
      </c>
      <c r="B162" s="71" t="s">
        <v>20</v>
      </c>
      <c r="C162" s="72" t="s">
        <v>27</v>
      </c>
      <c r="D162" s="73" t="s">
        <v>664</v>
      </c>
      <c r="E162" s="74" t="s">
        <v>21</v>
      </c>
      <c r="F162" s="75" t="s">
        <v>22</v>
      </c>
      <c r="G162" s="71" t="s">
        <v>23</v>
      </c>
      <c r="H162" s="71" t="s">
        <v>24</v>
      </c>
      <c r="I162" s="76" t="s">
        <v>50</v>
      </c>
      <c r="J162" s="76" t="s">
        <v>25</v>
      </c>
      <c r="K162" s="76" t="s">
        <v>70</v>
      </c>
      <c r="L162" s="76" t="s">
        <v>71</v>
      </c>
      <c r="M162" s="77" t="s">
        <v>48</v>
      </c>
      <c r="N162" s="77" t="s">
        <v>49</v>
      </c>
    </row>
    <row r="163" spans="1:14" ht="27" thickTop="1" thickBot="1">
      <c r="A163" s="244">
        <v>1</v>
      </c>
      <c r="B163" s="245" t="s">
        <v>278</v>
      </c>
      <c r="C163" s="269">
        <v>2000000</v>
      </c>
      <c r="D163" s="246" t="s">
        <v>665</v>
      </c>
      <c r="E163" s="247"/>
      <c r="F163" s="248">
        <v>1969</v>
      </c>
      <c r="G163" s="249" t="s">
        <v>279</v>
      </c>
      <c r="H163" s="249" t="s">
        <v>281</v>
      </c>
      <c r="I163" s="249" t="s">
        <v>280</v>
      </c>
      <c r="J163" s="249" t="s">
        <v>149</v>
      </c>
      <c r="K163" s="249"/>
      <c r="L163" s="249"/>
      <c r="M163" s="250"/>
      <c r="N163" s="250" t="s">
        <v>504</v>
      </c>
    </row>
    <row r="164" spans="1:14">
      <c r="A164" s="5">
        <v>2</v>
      </c>
      <c r="B164" s="251" t="s">
        <v>115</v>
      </c>
      <c r="C164" s="224">
        <v>133259.38</v>
      </c>
      <c r="D164" s="226" t="s">
        <v>666</v>
      </c>
      <c r="E164" s="105"/>
      <c r="F164" s="97">
        <v>2010</v>
      </c>
      <c r="G164" s="68"/>
      <c r="H164" s="68"/>
      <c r="I164" s="68"/>
      <c r="J164" s="68"/>
      <c r="K164" s="68"/>
      <c r="L164" s="68"/>
      <c r="M164" s="70"/>
      <c r="N164" s="70"/>
    </row>
    <row r="165" spans="1:14" ht="15.75" thickBot="1">
      <c r="A165" s="227">
        <v>3</v>
      </c>
      <c r="B165" s="228" t="s">
        <v>283</v>
      </c>
      <c r="C165" s="270">
        <v>16000</v>
      </c>
      <c r="D165" s="229" t="s">
        <v>666</v>
      </c>
      <c r="E165" s="230"/>
      <c r="F165" s="231">
        <v>2010</v>
      </c>
      <c r="G165" s="232"/>
      <c r="H165" s="232"/>
      <c r="I165" s="232"/>
      <c r="J165" s="232"/>
      <c r="K165" s="232"/>
      <c r="L165" s="232"/>
      <c r="M165" s="233"/>
      <c r="N165" s="233"/>
    </row>
    <row r="166" spans="1:14" ht="51">
      <c r="A166" s="5">
        <v>5</v>
      </c>
      <c r="B166" s="66" t="s">
        <v>346</v>
      </c>
      <c r="C166" s="224">
        <v>105475.62</v>
      </c>
      <c r="D166" s="226" t="s">
        <v>666</v>
      </c>
      <c r="E166" s="105"/>
      <c r="F166" s="97"/>
      <c r="G166" s="68"/>
      <c r="H166" s="68"/>
      <c r="I166" s="68"/>
      <c r="J166" s="68"/>
      <c r="K166" s="68"/>
      <c r="L166" s="68"/>
      <c r="M166" s="70"/>
      <c r="N166" s="70"/>
    </row>
    <row r="167" spans="1:14">
      <c r="A167" s="8"/>
      <c r="B167" s="8"/>
      <c r="C167" s="8"/>
      <c r="D167" s="8"/>
      <c r="E167" s="8"/>
      <c r="F167" s="8"/>
      <c r="G167" s="8"/>
      <c r="H167" s="8"/>
      <c r="I167" s="8"/>
      <c r="J167" s="8"/>
      <c r="K167" s="8"/>
      <c r="L167" s="8"/>
      <c r="M167" s="8"/>
      <c r="N167" s="8"/>
    </row>
    <row r="168" spans="1:14">
      <c r="A168" s="9" t="s">
        <v>14</v>
      </c>
      <c r="B168" s="10" t="s">
        <v>102</v>
      </c>
      <c r="C168" s="10"/>
      <c r="D168" s="10"/>
      <c r="E168" s="10"/>
      <c r="F168" s="65"/>
      <c r="G168" s="276" t="s">
        <v>19</v>
      </c>
      <c r="H168" s="276"/>
      <c r="I168" s="276"/>
      <c r="J168" s="276"/>
      <c r="K168" s="50"/>
      <c r="L168" s="50"/>
      <c r="M168" s="50"/>
      <c r="N168" s="50"/>
    </row>
    <row r="169" spans="1:14" ht="60.75" customHeight="1" thickBot="1">
      <c r="A169" s="71" t="s">
        <v>0</v>
      </c>
      <c r="B169" s="71" t="s">
        <v>20</v>
      </c>
      <c r="C169" s="72" t="s">
        <v>27</v>
      </c>
      <c r="D169" s="73" t="s">
        <v>664</v>
      </c>
      <c r="E169" s="74" t="s">
        <v>21</v>
      </c>
      <c r="F169" s="75" t="s">
        <v>22</v>
      </c>
      <c r="G169" s="71" t="s">
        <v>23</v>
      </c>
      <c r="H169" s="71" t="s">
        <v>24</v>
      </c>
      <c r="I169" s="76" t="s">
        <v>50</v>
      </c>
      <c r="J169" s="76" t="s">
        <v>25</v>
      </c>
      <c r="K169" s="76" t="s">
        <v>70</v>
      </c>
      <c r="L169" s="76" t="s">
        <v>71</v>
      </c>
      <c r="M169" s="77" t="s">
        <v>48</v>
      </c>
      <c r="N169" s="77" t="s">
        <v>49</v>
      </c>
    </row>
    <row r="170" spans="1:14" ht="102.75" thickTop="1">
      <c r="A170" s="5">
        <v>1</v>
      </c>
      <c r="B170" s="66" t="s">
        <v>194</v>
      </c>
      <c r="C170" s="224">
        <v>1246675</v>
      </c>
      <c r="D170" s="168" t="s">
        <v>665</v>
      </c>
      <c r="E170" s="67">
        <v>498.57</v>
      </c>
      <c r="F170" s="69">
        <v>1985</v>
      </c>
      <c r="G170" s="68" t="s">
        <v>338</v>
      </c>
      <c r="H170" s="86" t="s">
        <v>340</v>
      </c>
      <c r="I170" s="86" t="s">
        <v>341</v>
      </c>
      <c r="J170" s="86" t="s">
        <v>342</v>
      </c>
      <c r="K170" s="68"/>
      <c r="L170" s="68"/>
      <c r="M170" s="70"/>
      <c r="N170" s="70" t="s">
        <v>196</v>
      </c>
    </row>
    <row r="171" spans="1:14" ht="102.75" thickBot="1">
      <c r="A171" s="227">
        <v>2</v>
      </c>
      <c r="B171" s="228" t="s">
        <v>195</v>
      </c>
      <c r="C171" s="270">
        <v>1410000</v>
      </c>
      <c r="D171" s="229" t="s">
        <v>665</v>
      </c>
      <c r="E171" s="230">
        <v>564</v>
      </c>
      <c r="F171" s="231">
        <v>1974</v>
      </c>
      <c r="G171" s="232" t="s">
        <v>339</v>
      </c>
      <c r="H171" s="259" t="s">
        <v>343</v>
      </c>
      <c r="I171" s="259" t="s">
        <v>344</v>
      </c>
      <c r="J171" s="259" t="s">
        <v>345</v>
      </c>
      <c r="K171" s="232"/>
      <c r="L171" s="232"/>
      <c r="M171" s="233"/>
      <c r="N171" s="233" t="s">
        <v>197</v>
      </c>
    </row>
    <row r="172" spans="1:14">
      <c r="A172" s="5">
        <v>3</v>
      </c>
      <c r="B172" s="66" t="s">
        <v>45</v>
      </c>
      <c r="C172" s="224">
        <f>32395.41+ 97105.09</f>
        <v>129500.5</v>
      </c>
      <c r="D172" s="226" t="s">
        <v>666</v>
      </c>
      <c r="E172" s="105"/>
      <c r="F172" s="97"/>
      <c r="G172" s="68"/>
      <c r="H172" s="68"/>
      <c r="I172" s="68"/>
      <c r="J172" s="68"/>
      <c r="K172" s="68"/>
      <c r="L172" s="68"/>
      <c r="M172" s="70"/>
      <c r="N172" s="70"/>
    </row>
    <row r="173" spans="1:14" ht="51">
      <c r="A173" s="6">
        <v>4</v>
      </c>
      <c r="B173" s="11" t="s">
        <v>346</v>
      </c>
      <c r="C173" s="225">
        <v>20241</v>
      </c>
      <c r="D173" s="168" t="s">
        <v>666</v>
      </c>
      <c r="E173" s="12"/>
      <c r="F173" s="14"/>
      <c r="G173" s="13"/>
      <c r="H173" s="13"/>
      <c r="I173" s="13"/>
      <c r="J173" s="13"/>
      <c r="K173" s="13"/>
      <c r="L173" s="13"/>
      <c r="M173" s="64"/>
      <c r="N173" s="64"/>
    </row>
    <row r="174" spans="1:14">
      <c r="A174" s="8"/>
      <c r="B174" s="8"/>
      <c r="C174" s="8"/>
      <c r="D174" s="8"/>
      <c r="E174" s="8"/>
      <c r="F174" s="8"/>
      <c r="G174" s="8"/>
      <c r="H174" s="8"/>
      <c r="I174" s="8"/>
      <c r="J174" s="8"/>
      <c r="K174" s="8"/>
      <c r="L174" s="8"/>
      <c r="M174" s="8"/>
      <c r="N174" s="8"/>
    </row>
    <row r="175" spans="1:14">
      <c r="A175" s="87" t="s">
        <v>32</v>
      </c>
      <c r="B175" s="10" t="s">
        <v>108</v>
      </c>
      <c r="C175" s="10"/>
      <c r="D175" s="10"/>
      <c r="E175" s="10"/>
      <c r="F175" s="65"/>
      <c r="G175" s="276" t="s">
        <v>19</v>
      </c>
      <c r="H175" s="276"/>
      <c r="I175" s="276"/>
      <c r="J175" s="276"/>
      <c r="K175" s="50"/>
      <c r="L175" s="50"/>
      <c r="M175" s="50"/>
      <c r="N175" s="50"/>
    </row>
    <row r="176" spans="1:14" ht="60.75" customHeight="1" thickBot="1">
      <c r="A176" s="85" t="s">
        <v>0</v>
      </c>
      <c r="B176" s="71" t="s">
        <v>20</v>
      </c>
      <c r="C176" s="72" t="s">
        <v>27</v>
      </c>
      <c r="D176" s="73" t="s">
        <v>664</v>
      </c>
      <c r="E176" s="74" t="s">
        <v>21</v>
      </c>
      <c r="F176" s="75" t="s">
        <v>22</v>
      </c>
      <c r="G176" s="71" t="s">
        <v>23</v>
      </c>
      <c r="H176" s="71" t="s">
        <v>24</v>
      </c>
      <c r="I176" s="76" t="s">
        <v>50</v>
      </c>
      <c r="J176" s="76" t="s">
        <v>25</v>
      </c>
      <c r="K176" s="76" t="s">
        <v>70</v>
      </c>
      <c r="L176" s="76" t="s">
        <v>71</v>
      </c>
      <c r="M176" s="77" t="s">
        <v>48</v>
      </c>
      <c r="N176" s="77" t="s">
        <v>49</v>
      </c>
    </row>
    <row r="177" spans="1:14" ht="39.75" thickTop="1" thickBot="1">
      <c r="A177" s="244">
        <v>1</v>
      </c>
      <c r="B177" s="245" t="s">
        <v>589</v>
      </c>
      <c r="C177" s="269">
        <v>1526560</v>
      </c>
      <c r="D177" s="246" t="s">
        <v>665</v>
      </c>
      <c r="E177" s="247">
        <v>763.28</v>
      </c>
      <c r="F177" s="248"/>
      <c r="G177" s="249" t="s">
        <v>507</v>
      </c>
      <c r="H177" s="249" t="s">
        <v>190</v>
      </c>
      <c r="I177" s="249"/>
      <c r="J177" s="249" t="s">
        <v>191</v>
      </c>
      <c r="K177" s="249"/>
      <c r="L177" s="249"/>
      <c r="M177" s="250" t="s">
        <v>189</v>
      </c>
      <c r="N177" s="250" t="s">
        <v>192</v>
      </c>
    </row>
    <row r="178" spans="1:14">
      <c r="A178" s="260">
        <v>2</v>
      </c>
      <c r="B178" s="261" t="s">
        <v>188</v>
      </c>
      <c r="C178" s="271">
        <v>121076.57</v>
      </c>
      <c r="D178" s="262" t="s">
        <v>666</v>
      </c>
      <c r="E178" s="263"/>
      <c r="F178" s="264"/>
      <c r="G178" s="265"/>
      <c r="H178" s="265"/>
      <c r="I178" s="265"/>
      <c r="J178" s="265"/>
      <c r="K178" s="265"/>
      <c r="L178" s="265"/>
      <c r="M178" s="266"/>
      <c r="N178" s="266"/>
    </row>
    <row r="179" spans="1:14" ht="15.75" thickBot="1">
      <c r="A179" s="227">
        <v>3</v>
      </c>
      <c r="B179" s="228" t="s">
        <v>115</v>
      </c>
      <c r="C179" s="270">
        <v>23923.43</v>
      </c>
      <c r="D179" s="229" t="s">
        <v>666</v>
      </c>
      <c r="E179" s="230"/>
      <c r="F179" s="231"/>
      <c r="G179" s="232"/>
      <c r="H179" s="232"/>
      <c r="I179" s="232"/>
      <c r="J179" s="232"/>
      <c r="K179" s="232"/>
      <c r="L179" s="232"/>
      <c r="M179" s="233"/>
      <c r="N179" s="233"/>
    </row>
    <row r="180" spans="1:14">
      <c r="A180" s="5">
        <v>4</v>
      </c>
      <c r="B180" s="66" t="s">
        <v>45</v>
      </c>
      <c r="C180" s="224">
        <f>136201.06+40573.2</f>
        <v>176774.26</v>
      </c>
      <c r="D180" s="226" t="s">
        <v>666</v>
      </c>
      <c r="E180" s="105"/>
      <c r="F180" s="97"/>
      <c r="G180" s="68"/>
      <c r="H180" s="68"/>
      <c r="I180" s="68"/>
      <c r="J180" s="68"/>
      <c r="K180" s="68"/>
      <c r="L180" s="68"/>
      <c r="M180" s="70"/>
      <c r="N180" s="70"/>
    </row>
    <row r="181" spans="1:14">
      <c r="A181" s="6">
        <v>5</v>
      </c>
      <c r="B181" s="11" t="s">
        <v>505</v>
      </c>
      <c r="C181" s="225">
        <v>6100</v>
      </c>
      <c r="D181" s="168" t="s">
        <v>666</v>
      </c>
      <c r="E181" s="12"/>
      <c r="F181" s="14"/>
      <c r="G181" s="104"/>
      <c r="H181" s="104"/>
      <c r="I181" s="104"/>
      <c r="J181" s="104"/>
      <c r="K181" s="104"/>
      <c r="L181" s="104"/>
      <c r="M181" s="106"/>
      <c r="N181" s="106"/>
    </row>
    <row r="182" spans="1:14">
      <c r="A182" s="8"/>
      <c r="B182" s="8"/>
      <c r="C182" s="8"/>
      <c r="D182" s="8"/>
      <c r="E182" s="8"/>
      <c r="F182" s="8"/>
      <c r="G182" s="8"/>
      <c r="H182" s="8"/>
      <c r="I182" s="8"/>
      <c r="J182" s="8"/>
      <c r="K182" s="8"/>
      <c r="L182" s="8"/>
      <c r="M182" s="8"/>
      <c r="N182" s="8"/>
    </row>
    <row r="183" spans="1:14">
      <c r="A183" s="87" t="s">
        <v>33</v>
      </c>
      <c r="B183" s="10" t="s">
        <v>109</v>
      </c>
      <c r="C183" s="10"/>
      <c r="D183" s="10"/>
      <c r="E183" s="10"/>
      <c r="F183" s="65"/>
      <c r="G183" s="276" t="s">
        <v>19</v>
      </c>
      <c r="H183" s="276"/>
      <c r="I183" s="276"/>
      <c r="J183" s="276"/>
      <c r="K183" s="50"/>
      <c r="L183" s="50"/>
      <c r="M183" s="50"/>
      <c r="N183" s="50"/>
    </row>
    <row r="184" spans="1:14" ht="60.75" customHeight="1" thickBot="1">
      <c r="A184" s="85" t="s">
        <v>0</v>
      </c>
      <c r="B184" s="71" t="s">
        <v>20</v>
      </c>
      <c r="C184" s="72" t="s">
        <v>27</v>
      </c>
      <c r="D184" s="73" t="s">
        <v>664</v>
      </c>
      <c r="E184" s="74" t="s">
        <v>21</v>
      </c>
      <c r="F184" s="75" t="s">
        <v>22</v>
      </c>
      <c r="G184" s="71" t="s">
        <v>23</v>
      </c>
      <c r="H184" s="71" t="s">
        <v>24</v>
      </c>
      <c r="I184" s="76" t="s">
        <v>50</v>
      </c>
      <c r="J184" s="76" t="s">
        <v>25</v>
      </c>
      <c r="K184" s="76" t="s">
        <v>70</v>
      </c>
      <c r="L184" s="76" t="s">
        <v>71</v>
      </c>
      <c r="M184" s="77" t="s">
        <v>48</v>
      </c>
      <c r="N184" s="77" t="s">
        <v>49</v>
      </c>
    </row>
    <row r="185" spans="1:14" ht="39.75" thickTop="1" thickBot="1">
      <c r="A185" s="244">
        <v>1</v>
      </c>
      <c r="B185" s="245" t="s">
        <v>593</v>
      </c>
      <c r="C185" s="269">
        <v>1452328.32</v>
      </c>
      <c r="D185" s="246" t="s">
        <v>665</v>
      </c>
      <c r="E185" s="247">
        <v>529</v>
      </c>
      <c r="F185" s="248"/>
      <c r="G185" s="249" t="s">
        <v>208</v>
      </c>
      <c r="H185" s="249" t="s">
        <v>209</v>
      </c>
      <c r="I185" s="249"/>
      <c r="J185" s="249" t="s">
        <v>191</v>
      </c>
      <c r="K185" s="249"/>
      <c r="L185" s="249"/>
      <c r="M185" s="250" t="s">
        <v>592</v>
      </c>
      <c r="N185" s="250" t="s">
        <v>210</v>
      </c>
    </row>
    <row r="186" spans="1:14">
      <c r="A186" s="5">
        <v>2</v>
      </c>
      <c r="B186" s="251" t="s">
        <v>207</v>
      </c>
      <c r="C186" s="224">
        <v>80279.320000000007</v>
      </c>
      <c r="D186" s="267" t="s">
        <v>666</v>
      </c>
      <c r="E186" s="105"/>
      <c r="F186" s="97"/>
      <c r="G186" s="68"/>
      <c r="H186" s="68"/>
      <c r="I186" s="68"/>
      <c r="J186" s="68"/>
      <c r="K186" s="68"/>
      <c r="L186" s="68"/>
      <c r="M186" s="70"/>
      <c r="N186" s="70"/>
    </row>
    <row r="187" spans="1:14">
      <c r="A187" s="6">
        <v>3</v>
      </c>
      <c r="B187" s="11" t="s">
        <v>115</v>
      </c>
      <c r="C187" s="225">
        <v>23694.720000000001</v>
      </c>
      <c r="D187" s="188" t="s">
        <v>666</v>
      </c>
      <c r="E187" s="12"/>
      <c r="F187" s="14"/>
      <c r="G187" s="120"/>
      <c r="H187" s="120"/>
      <c r="I187" s="120"/>
      <c r="J187" s="120"/>
      <c r="K187" s="120"/>
      <c r="L187" s="120"/>
      <c r="M187" s="119"/>
      <c r="N187" s="119"/>
    </row>
    <row r="188" spans="1:14" ht="15.75" thickBot="1">
      <c r="A188" s="227">
        <v>4</v>
      </c>
      <c r="B188" s="228" t="s">
        <v>596</v>
      </c>
      <c r="C188" s="270">
        <v>136900</v>
      </c>
      <c r="D188" s="268" t="s">
        <v>666</v>
      </c>
      <c r="E188" s="230"/>
      <c r="F188" s="231"/>
      <c r="G188" s="232"/>
      <c r="H188" s="232"/>
      <c r="I188" s="232"/>
      <c r="J188" s="232"/>
      <c r="K188" s="232"/>
      <c r="L188" s="232"/>
      <c r="M188" s="233"/>
      <c r="N188" s="233"/>
    </row>
    <row r="189" spans="1:14">
      <c r="A189" s="5">
        <v>5</v>
      </c>
      <c r="B189" s="66" t="s">
        <v>45</v>
      </c>
      <c r="C189" s="224">
        <v>80693.73</v>
      </c>
      <c r="D189" s="267" t="s">
        <v>666</v>
      </c>
      <c r="E189" s="105"/>
      <c r="F189" s="97"/>
      <c r="G189" s="68"/>
      <c r="H189" s="68"/>
      <c r="I189" s="68"/>
      <c r="J189" s="68"/>
      <c r="K189" s="68"/>
      <c r="L189" s="68"/>
      <c r="M189" s="70"/>
      <c r="N189" s="70"/>
    </row>
    <row r="190" spans="1:14">
      <c r="A190" s="8"/>
      <c r="B190" s="8"/>
      <c r="C190" s="8"/>
      <c r="D190" s="8"/>
      <c r="E190" s="8"/>
      <c r="F190" s="8"/>
      <c r="G190" s="8"/>
      <c r="H190" s="8"/>
      <c r="I190" s="8"/>
      <c r="J190" s="8"/>
      <c r="K190" s="8"/>
      <c r="L190" s="8"/>
      <c r="M190" s="8"/>
      <c r="N190" s="8"/>
    </row>
    <row r="191" spans="1:14" s="169" customFormat="1">
      <c r="A191" s="7"/>
      <c r="B191" s="7"/>
      <c r="C191" s="53"/>
      <c r="D191" s="53"/>
      <c r="E191" s="54"/>
      <c r="F191" s="55"/>
      <c r="G191" s="56"/>
      <c r="H191" s="56"/>
      <c r="I191" s="56"/>
      <c r="J191" s="56"/>
      <c r="K191" s="56"/>
      <c r="L191" s="56"/>
      <c r="M191" s="57"/>
      <c r="N191" s="52"/>
    </row>
    <row r="192" spans="1:14" s="169" customFormat="1" ht="15.75" thickBot="1">
      <c r="A192" s="161" t="s">
        <v>0</v>
      </c>
      <c r="B192" s="162" t="s">
        <v>20</v>
      </c>
      <c r="C192" s="163" t="s">
        <v>27</v>
      </c>
      <c r="D192" s="164"/>
      <c r="E192" s="164"/>
      <c r="F192" s="164"/>
      <c r="G192" s="164"/>
      <c r="H192" s="164"/>
      <c r="I192" s="59"/>
      <c r="J192" s="59"/>
      <c r="K192" s="59"/>
      <c r="L192" s="59"/>
      <c r="M192" s="59"/>
      <c r="N192" s="59"/>
    </row>
    <row r="193" spans="1:14" s="169" customFormat="1" ht="15.75" thickTop="1">
      <c r="A193" s="166">
        <v>1</v>
      </c>
      <c r="B193" s="103" t="s">
        <v>668</v>
      </c>
      <c r="C193" s="165">
        <f>SUM(C3:C51,C84:C86,C109,C115,C120,C127:C132,C140:C143,C151:C153,C158:C159,C163,C170:C171,C177,C185)</f>
        <v>75318365.810000002</v>
      </c>
      <c r="D193" s="164"/>
      <c r="E193" s="164"/>
      <c r="F193" s="164"/>
      <c r="G193" s="164"/>
      <c r="H193" s="164"/>
      <c r="I193" s="59"/>
      <c r="J193" s="59"/>
      <c r="K193" s="59"/>
      <c r="L193" s="59"/>
      <c r="M193" s="59"/>
      <c r="N193" s="59"/>
    </row>
    <row r="194" spans="1:14" s="169" customFormat="1">
      <c r="A194" s="166">
        <v>2</v>
      </c>
      <c r="B194" s="103" t="s">
        <v>658</v>
      </c>
      <c r="C194" s="165">
        <f>SUM(C52:C70,C87:C97,C121,C133:C135,C144:C145,C164:C165,C178:C179,C186:C188)</f>
        <v>8934222.4400000013</v>
      </c>
      <c r="D194" s="164"/>
      <c r="E194" s="164"/>
      <c r="F194" s="164"/>
      <c r="G194" s="164"/>
      <c r="H194" s="164"/>
      <c r="I194" s="59"/>
      <c r="J194" s="59"/>
      <c r="K194" s="59"/>
      <c r="L194" s="59"/>
      <c r="M194" s="59"/>
      <c r="N194" s="59"/>
    </row>
    <row r="195" spans="1:14" s="169" customFormat="1">
      <c r="A195" s="166">
        <v>3</v>
      </c>
      <c r="B195" s="103" t="s">
        <v>560</v>
      </c>
      <c r="C195" s="165">
        <f>SUM(C71)</f>
        <v>24760.09</v>
      </c>
      <c r="D195" s="164"/>
      <c r="E195" s="164"/>
      <c r="F195" s="164"/>
      <c r="G195" s="164"/>
      <c r="H195" s="164"/>
      <c r="I195" s="59"/>
      <c r="J195" s="59"/>
      <c r="K195" s="59"/>
      <c r="L195" s="59"/>
      <c r="M195" s="59"/>
      <c r="N195" s="59"/>
    </row>
    <row r="196" spans="1:14" s="169" customFormat="1" ht="76.5">
      <c r="A196" s="166">
        <v>4</v>
      </c>
      <c r="B196" s="103" t="s">
        <v>662</v>
      </c>
      <c r="C196" s="165">
        <f>SUM(C72:C75,C79:C80,C98:C100,C104:C105,C110:C111,C116,C122:C123,C136,C146:C147,C154,C166,C172:C173,C180:C181,C189)</f>
        <v>4148653.9599999995</v>
      </c>
      <c r="D196" s="164"/>
      <c r="E196" s="164"/>
      <c r="F196" s="164"/>
      <c r="G196" s="164"/>
      <c r="H196" s="164"/>
      <c r="I196" s="59"/>
      <c r="J196" s="59"/>
      <c r="K196" s="59"/>
      <c r="L196" s="59"/>
      <c r="M196" s="59"/>
      <c r="N196" s="59"/>
    </row>
    <row r="197" spans="1:14" s="169" customFormat="1">
      <c r="A197" s="277" t="s">
        <v>669</v>
      </c>
      <c r="B197" s="277"/>
      <c r="C197" s="170">
        <f>SUM(C193:C196)</f>
        <v>88426002.299999997</v>
      </c>
      <c r="D197" s="274"/>
      <c r="E197" s="164"/>
      <c r="F197" s="164"/>
      <c r="G197" s="164"/>
      <c r="H197" s="164"/>
      <c r="I197" s="59"/>
      <c r="J197" s="59"/>
      <c r="K197" s="59"/>
      <c r="L197" s="59"/>
      <c r="M197" s="59"/>
      <c r="N197" s="59"/>
    </row>
    <row r="198" spans="1:14" s="169" customFormat="1">
      <c r="A198" s="164"/>
      <c r="B198" s="164"/>
      <c r="C198" s="164"/>
      <c r="D198" s="164"/>
      <c r="E198" s="164"/>
      <c r="F198" s="164"/>
      <c r="G198" s="164"/>
      <c r="H198" s="164"/>
      <c r="I198" s="59"/>
      <c r="J198" s="59"/>
      <c r="K198" s="59"/>
      <c r="L198" s="59"/>
      <c r="M198" s="59"/>
      <c r="N198" s="59"/>
    </row>
    <row r="199" spans="1:14" s="169" customFormat="1">
      <c r="A199" s="164"/>
      <c r="B199" s="164"/>
      <c r="C199" s="164"/>
      <c r="D199" s="164"/>
      <c r="E199" s="164"/>
      <c r="F199" s="164"/>
      <c r="G199" s="164"/>
      <c r="H199" s="164"/>
      <c r="I199" s="59"/>
      <c r="J199" s="59"/>
      <c r="K199" s="59"/>
      <c r="L199" s="59"/>
      <c r="M199" s="59"/>
      <c r="N199" s="59"/>
    </row>
    <row r="200" spans="1:14" s="169" customFormat="1">
      <c r="A200" s="167" t="s">
        <v>659</v>
      </c>
      <c r="B200" s="164"/>
      <c r="C200" s="164"/>
      <c r="D200" s="164"/>
      <c r="E200" s="164"/>
      <c r="F200" s="164"/>
      <c r="G200" s="164"/>
      <c r="H200" s="164"/>
      <c r="I200" s="59"/>
      <c r="J200" s="59"/>
      <c r="K200" s="59"/>
      <c r="L200" s="59"/>
      <c r="M200" s="59"/>
      <c r="N200" s="59"/>
    </row>
    <row r="201" spans="1:14" s="169" customFormat="1">
      <c r="A201" s="167" t="s">
        <v>660</v>
      </c>
      <c r="B201" s="164"/>
      <c r="C201" s="164"/>
      <c r="D201" s="164"/>
      <c r="E201" s="164"/>
      <c r="F201" s="164"/>
      <c r="G201" s="164"/>
      <c r="H201" s="164"/>
      <c r="I201" s="59"/>
      <c r="J201" s="59"/>
      <c r="K201" s="59"/>
      <c r="L201" s="59"/>
      <c r="M201" s="59"/>
      <c r="N201" s="59"/>
    </row>
    <row r="202" spans="1:14" s="169" customFormat="1">
      <c r="A202" s="167" t="s">
        <v>661</v>
      </c>
      <c r="B202" s="164"/>
      <c r="C202" s="164"/>
      <c r="D202" s="164"/>
      <c r="E202" s="164"/>
      <c r="F202" s="164"/>
      <c r="G202" s="164"/>
      <c r="H202" s="164"/>
      <c r="I202" s="59"/>
      <c r="J202" s="59"/>
      <c r="K202" s="59"/>
      <c r="L202" s="59"/>
      <c r="M202" s="59"/>
      <c r="N202" s="59"/>
    </row>
    <row r="203" spans="1:14" s="169" customFormat="1">
      <c r="A203" s="164"/>
      <c r="B203" s="164"/>
      <c r="C203" s="164"/>
      <c r="D203" s="164"/>
      <c r="E203" s="164"/>
      <c r="F203" s="164"/>
      <c r="G203" s="164"/>
      <c r="H203" s="164"/>
      <c r="I203" s="59"/>
      <c r="J203" s="59"/>
      <c r="K203" s="59"/>
      <c r="L203" s="59"/>
      <c r="M203" s="59"/>
      <c r="N203" s="59"/>
    </row>
    <row r="204" spans="1:14">
      <c r="N204" s="59"/>
    </row>
    <row r="205" spans="1:14">
      <c r="N205" s="59"/>
    </row>
    <row r="206" spans="1:14">
      <c r="N206" s="59"/>
    </row>
    <row r="207" spans="1:14">
      <c r="N207" s="59"/>
    </row>
    <row r="208" spans="1:14">
      <c r="N208" s="59"/>
    </row>
    <row r="209" spans="14:14">
      <c r="N209" s="59"/>
    </row>
    <row r="210" spans="14:14">
      <c r="N210" s="59"/>
    </row>
    <row r="211" spans="14:14">
      <c r="N211" s="59"/>
    </row>
    <row r="212" spans="14:14">
      <c r="N212" s="59"/>
    </row>
    <row r="213" spans="14:14">
      <c r="N213" s="59"/>
    </row>
    <row r="214" spans="14:14">
      <c r="N214" s="59"/>
    </row>
    <row r="215" spans="14:14">
      <c r="N215" s="59"/>
    </row>
    <row r="216" spans="14:14">
      <c r="N216" s="59"/>
    </row>
    <row r="217" spans="14:14">
      <c r="N217" s="59"/>
    </row>
    <row r="218" spans="14:14">
      <c r="N218" s="59"/>
    </row>
    <row r="219" spans="14:14">
      <c r="N219" s="59"/>
    </row>
    <row r="220" spans="14:14">
      <c r="N220" s="59"/>
    </row>
    <row r="221" spans="14:14">
      <c r="N221" s="59"/>
    </row>
    <row r="222" spans="14:14">
      <c r="N222" s="59"/>
    </row>
    <row r="223" spans="14:14">
      <c r="N223" s="59"/>
    </row>
    <row r="224" spans="14:14">
      <c r="N224" s="59"/>
    </row>
    <row r="225" spans="14:14">
      <c r="N225" s="59"/>
    </row>
    <row r="226" spans="14:14">
      <c r="N226" s="59"/>
    </row>
    <row r="227" spans="14:14">
      <c r="N227" s="59"/>
    </row>
    <row r="228" spans="14:14">
      <c r="N228" s="59"/>
    </row>
    <row r="229" spans="14:14">
      <c r="N229" s="59"/>
    </row>
    <row r="230" spans="14:14">
      <c r="N230" s="59"/>
    </row>
    <row r="231" spans="14:14">
      <c r="N231" s="59"/>
    </row>
    <row r="232" spans="14:14">
      <c r="N232" s="59"/>
    </row>
    <row r="233" spans="14:14">
      <c r="N233" s="59"/>
    </row>
    <row r="234" spans="14:14">
      <c r="N234" s="59"/>
    </row>
    <row r="235" spans="14:14">
      <c r="N235" s="59"/>
    </row>
    <row r="236" spans="14:14">
      <c r="N236" s="59"/>
    </row>
    <row r="237" spans="14:14">
      <c r="N237" s="59"/>
    </row>
    <row r="238" spans="14:14">
      <c r="N238" s="59"/>
    </row>
    <row r="239" spans="14:14">
      <c r="N239" s="59"/>
    </row>
    <row r="240" spans="14:14">
      <c r="N240" s="59"/>
    </row>
    <row r="241" spans="14:14">
      <c r="N241" s="59"/>
    </row>
    <row r="242" spans="14:14">
      <c r="N242" s="59"/>
    </row>
    <row r="243" spans="14:14">
      <c r="N243" s="59"/>
    </row>
    <row r="244" spans="14:14">
      <c r="N244" s="59"/>
    </row>
    <row r="245" spans="14:14">
      <c r="N245" s="59"/>
    </row>
    <row r="246" spans="14:14">
      <c r="N246" s="59"/>
    </row>
    <row r="247" spans="14:14">
      <c r="N247" s="59"/>
    </row>
    <row r="248" spans="14:14">
      <c r="N248" s="59"/>
    </row>
    <row r="249" spans="14:14">
      <c r="N249" s="59"/>
    </row>
    <row r="250" spans="14:14">
      <c r="N250" s="59"/>
    </row>
    <row r="251" spans="14:14">
      <c r="N251" s="59"/>
    </row>
    <row r="252" spans="14:14">
      <c r="N252" s="59"/>
    </row>
    <row r="253" spans="14:14">
      <c r="N253" s="59"/>
    </row>
    <row r="254" spans="14:14">
      <c r="N254" s="59"/>
    </row>
    <row r="255" spans="14:14">
      <c r="N255" s="59"/>
    </row>
    <row r="256" spans="14:14">
      <c r="N256" s="59"/>
    </row>
    <row r="257" spans="14:14">
      <c r="N257" s="59"/>
    </row>
    <row r="258" spans="14:14">
      <c r="N258" s="59"/>
    </row>
    <row r="259" spans="14:14">
      <c r="N259" s="59"/>
    </row>
    <row r="260" spans="14:14">
      <c r="N260" s="59"/>
    </row>
    <row r="261" spans="14:14">
      <c r="N261" s="59"/>
    </row>
    <row r="262" spans="14:14">
      <c r="N262" s="59"/>
    </row>
    <row r="263" spans="14:14">
      <c r="N263" s="59"/>
    </row>
    <row r="264" spans="14:14">
      <c r="N264" s="59"/>
    </row>
    <row r="265" spans="14:14">
      <c r="N265" s="59"/>
    </row>
    <row r="266" spans="14:14">
      <c r="N266" s="59"/>
    </row>
    <row r="267" spans="14:14">
      <c r="N267" s="59"/>
    </row>
    <row r="268" spans="14:14">
      <c r="N268" s="59"/>
    </row>
    <row r="269" spans="14:14">
      <c r="N269" s="59"/>
    </row>
    <row r="270" spans="14:14">
      <c r="N270" s="59"/>
    </row>
    <row r="271" spans="14:14">
      <c r="N271" s="59"/>
    </row>
    <row r="272" spans="14:14">
      <c r="N272" s="59"/>
    </row>
    <row r="273" spans="14:14">
      <c r="N273" s="59"/>
    </row>
    <row r="274" spans="14:14">
      <c r="N274" s="59"/>
    </row>
    <row r="275" spans="14:14">
      <c r="N275" s="59"/>
    </row>
    <row r="276" spans="14:14">
      <c r="N276" s="59"/>
    </row>
    <row r="277" spans="14:14">
      <c r="N277" s="59"/>
    </row>
    <row r="278" spans="14:14">
      <c r="N278" s="59"/>
    </row>
    <row r="279" spans="14:14">
      <c r="N279" s="59"/>
    </row>
    <row r="280" spans="14:14">
      <c r="N280" s="59"/>
    </row>
    <row r="281" spans="14:14">
      <c r="N281" s="59"/>
    </row>
    <row r="282" spans="14:14">
      <c r="N282" s="59"/>
    </row>
    <row r="283" spans="14:14">
      <c r="N283" s="59"/>
    </row>
    <row r="284" spans="14:14">
      <c r="N284" s="59"/>
    </row>
    <row r="285" spans="14:14">
      <c r="N285" s="59"/>
    </row>
    <row r="286" spans="14:14">
      <c r="N286" s="59"/>
    </row>
    <row r="287" spans="14:14">
      <c r="N287" s="59"/>
    </row>
    <row r="288" spans="14:14">
      <c r="N288" s="59"/>
    </row>
    <row r="289" spans="14:14">
      <c r="N289" s="59"/>
    </row>
  </sheetData>
  <mergeCells count="16">
    <mergeCell ref="G125:J125"/>
    <mergeCell ref="G138:J138"/>
    <mergeCell ref="A197:B197"/>
    <mergeCell ref="G183:J183"/>
    <mergeCell ref="G1:J1"/>
    <mergeCell ref="G113:J113"/>
    <mergeCell ref="G156:J156"/>
    <mergeCell ref="G118:J118"/>
    <mergeCell ref="G77:J77"/>
    <mergeCell ref="G82:J82"/>
    <mergeCell ref="G175:J175"/>
    <mergeCell ref="G161:J161"/>
    <mergeCell ref="G149:J149"/>
    <mergeCell ref="G102:J102"/>
    <mergeCell ref="G107:J107"/>
    <mergeCell ref="G168:J168"/>
  </mergeCells>
  <pageMargins left="0.70866141732283472" right="0.70866141732283472" top="0.74803149606299213" bottom="0.74803149606299213" header="0.31496062992125984" footer="0.31496062992125984"/>
  <pageSetup paperSize="9" scale="81" pageOrder="overThenDown" orientation="landscape" r:id="rId1"/>
  <headerFooter>
    <oddHeader>&amp;LZałącznik nr 1d do SIWZ&amp;RZakładka nr 2</oddHeader>
    <oddFooter>&amp;LUbezpieczenie interesów majątkowych Gminy Koronowo&amp;RStrona &amp;P z &amp;N</oddFooter>
  </headerFooter>
  <rowBreaks count="2" manualBreakCount="2">
    <brk id="112" max="16383" man="1"/>
    <brk id="191" max="16383" man="1"/>
  </rowBreaks>
  <colBreaks count="1" manualBreakCount="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0"/>
  <sheetViews>
    <sheetView zoomScaleNormal="100" workbookViewId="0">
      <pane ySplit="1" topLeftCell="A100" activePane="bottomLeft" state="frozen"/>
      <selection pane="bottomLeft" activeCell="C128" sqref="C128"/>
    </sheetView>
  </sheetViews>
  <sheetFormatPr defaultRowHeight="14.25"/>
  <cols>
    <col min="1" max="1" width="3.85546875" style="16" bestFit="1" customWidth="1"/>
    <col min="2" max="2" width="35.85546875" style="16" bestFit="1" customWidth="1"/>
    <col min="3" max="3" width="25.42578125" style="16" customWidth="1"/>
    <col min="4" max="4" width="14.85546875" style="16" bestFit="1" customWidth="1"/>
    <col min="5" max="5" width="13.28515625" style="16" bestFit="1" customWidth="1"/>
    <col min="6" max="16384" width="9.140625" style="16"/>
  </cols>
  <sheetData>
    <row r="1" spans="1:3" ht="23.25" customHeight="1" thickBot="1">
      <c r="A1" s="126" t="s">
        <v>0</v>
      </c>
      <c r="B1" s="126" t="s">
        <v>20</v>
      </c>
      <c r="C1" s="126" t="s">
        <v>27</v>
      </c>
    </row>
    <row r="2" spans="1:3" ht="15" thickTop="1">
      <c r="A2" s="127">
        <v>1</v>
      </c>
      <c r="B2" s="278" t="s">
        <v>618</v>
      </c>
      <c r="C2" s="279"/>
    </row>
    <row r="3" spans="1:3">
      <c r="A3" s="123">
        <v>1</v>
      </c>
      <c r="B3" s="107" t="s">
        <v>28</v>
      </c>
      <c r="C3" s="124">
        <f>199455.04+3832.32+18151.43+1994.81</f>
        <v>223433.60000000001</v>
      </c>
    </row>
    <row r="4" spans="1:3">
      <c r="A4" s="123">
        <v>2</v>
      </c>
      <c r="B4" s="90" t="s">
        <v>30</v>
      </c>
      <c r="C4" s="124">
        <f>5005+19965.48+21118.51</f>
        <v>46088.99</v>
      </c>
    </row>
    <row r="5" spans="1:3">
      <c r="A5" s="123">
        <v>3</v>
      </c>
      <c r="B5" s="90" t="s">
        <v>110</v>
      </c>
      <c r="C5" s="124">
        <f>243214.84+2981.52</f>
        <v>246196.36</v>
      </c>
    </row>
    <row r="6" spans="1:3">
      <c r="A6" s="123">
        <v>4</v>
      </c>
      <c r="B6" s="90" t="s">
        <v>187</v>
      </c>
      <c r="C6" s="124">
        <v>19188</v>
      </c>
    </row>
    <row r="7" spans="1:3">
      <c r="A7" s="123">
        <v>5</v>
      </c>
      <c r="B7" s="90" t="s">
        <v>565</v>
      </c>
      <c r="C7" s="124">
        <f>12585.91+5569</f>
        <v>18154.91</v>
      </c>
    </row>
    <row r="8" spans="1:3" ht="25.5">
      <c r="A8" s="123">
        <v>6</v>
      </c>
      <c r="B8" s="90" t="s">
        <v>562</v>
      </c>
      <c r="C8" s="124">
        <v>4299.99</v>
      </c>
    </row>
    <row r="9" spans="1:3" ht="25.5">
      <c r="A9" s="123">
        <v>7</v>
      </c>
      <c r="B9" s="90" t="s">
        <v>563</v>
      </c>
      <c r="C9" s="124">
        <f>128054.07+18874.59</f>
        <v>146928.66</v>
      </c>
    </row>
    <row r="10" spans="1:3">
      <c r="A10" s="123">
        <v>8</v>
      </c>
      <c r="B10" s="90" t="s">
        <v>52</v>
      </c>
      <c r="C10" s="124">
        <f>88530.97+4984.23</f>
        <v>93515.199999999997</v>
      </c>
    </row>
    <row r="11" spans="1:3">
      <c r="A11" s="123">
        <v>9</v>
      </c>
      <c r="B11" s="90" t="s">
        <v>564</v>
      </c>
      <c r="C11" s="124">
        <f>28742.82+1677.58</f>
        <v>30420.400000000001</v>
      </c>
    </row>
    <row r="12" spans="1:3">
      <c r="A12" s="123">
        <v>10</v>
      </c>
      <c r="B12" s="90" t="s">
        <v>118</v>
      </c>
      <c r="C12" s="124">
        <v>1350</v>
      </c>
    </row>
    <row r="13" spans="1:3">
      <c r="A13" s="123">
        <v>11</v>
      </c>
      <c r="B13" s="90" t="s">
        <v>580</v>
      </c>
      <c r="C13" s="124">
        <v>2198</v>
      </c>
    </row>
    <row r="14" spans="1:3" ht="26.25" thickBot="1">
      <c r="A14" s="216">
        <v>12</v>
      </c>
      <c r="B14" s="217" t="s">
        <v>581</v>
      </c>
      <c r="C14" s="218">
        <v>7000</v>
      </c>
    </row>
    <row r="15" spans="1:3">
      <c r="A15" s="214">
        <v>13</v>
      </c>
      <c r="B15" s="215" t="s">
        <v>29</v>
      </c>
      <c r="C15" s="223">
        <f>65721.57+3950+16598.41</f>
        <v>86269.98000000001</v>
      </c>
    </row>
    <row r="16" spans="1:3">
      <c r="A16" s="123">
        <v>14</v>
      </c>
      <c r="B16" s="90" t="s">
        <v>46</v>
      </c>
      <c r="C16" s="124">
        <v>922.5</v>
      </c>
    </row>
    <row r="17" spans="1:5" ht="38.25">
      <c r="A17" s="123">
        <v>15</v>
      </c>
      <c r="B17" s="90" t="s">
        <v>566</v>
      </c>
      <c r="C17" s="124">
        <v>19484.54</v>
      </c>
    </row>
    <row r="18" spans="1:5" ht="25.5">
      <c r="A18" s="123">
        <v>16</v>
      </c>
      <c r="B18" s="90" t="s">
        <v>567</v>
      </c>
      <c r="C18" s="124">
        <f>25328.48+2817.8</f>
        <v>28146.28</v>
      </c>
    </row>
    <row r="19" spans="1:5">
      <c r="A19" s="123">
        <v>17</v>
      </c>
      <c r="B19" s="90" t="s">
        <v>51</v>
      </c>
      <c r="C19" s="124">
        <v>7233.77</v>
      </c>
    </row>
    <row r="20" spans="1:5">
      <c r="A20" s="123">
        <v>18</v>
      </c>
      <c r="B20" s="90" t="s">
        <v>582</v>
      </c>
      <c r="C20" s="124">
        <v>25705.460000000003</v>
      </c>
    </row>
    <row r="21" spans="1:5">
      <c r="A21" s="128">
        <v>2</v>
      </c>
      <c r="B21" s="280" t="s">
        <v>99</v>
      </c>
      <c r="C21" s="281"/>
    </row>
    <row r="22" spans="1:5">
      <c r="A22" s="123">
        <v>1</v>
      </c>
      <c r="B22" s="42" t="s">
        <v>28</v>
      </c>
      <c r="C22" s="125">
        <v>77094.009999999995</v>
      </c>
      <c r="D22" s="63"/>
      <c r="E22" s="63"/>
    </row>
    <row r="23" spans="1:5">
      <c r="A23" s="123">
        <v>2</v>
      </c>
      <c r="B23" s="43" t="s">
        <v>30</v>
      </c>
      <c r="C23" s="124">
        <v>16499.349999999999</v>
      </c>
    </row>
    <row r="24" spans="1:5">
      <c r="A24" s="123">
        <v>3</v>
      </c>
      <c r="B24" s="43" t="s">
        <v>55</v>
      </c>
      <c r="C24" s="124">
        <v>39069.120000000003</v>
      </c>
    </row>
    <row r="25" spans="1:5" ht="15" thickBot="1">
      <c r="A25" s="216">
        <v>4</v>
      </c>
      <c r="B25" s="220" t="s">
        <v>296</v>
      </c>
      <c r="C25" s="218">
        <v>5412</v>
      </c>
    </row>
    <row r="26" spans="1:5">
      <c r="A26" s="214">
        <v>5</v>
      </c>
      <c r="B26" s="219" t="s">
        <v>29</v>
      </c>
      <c r="C26" s="223">
        <v>17747.990000000002</v>
      </c>
    </row>
    <row r="27" spans="1:5">
      <c r="A27" s="123">
        <v>6</v>
      </c>
      <c r="B27" s="43" t="s">
        <v>297</v>
      </c>
      <c r="C27" s="124">
        <v>2938.56</v>
      </c>
    </row>
    <row r="28" spans="1:5">
      <c r="A28" s="123">
        <v>7</v>
      </c>
      <c r="B28" s="43" t="s">
        <v>54</v>
      </c>
      <c r="C28" s="124">
        <v>3394.8</v>
      </c>
    </row>
    <row r="29" spans="1:5">
      <c r="A29" s="128">
        <v>3</v>
      </c>
      <c r="B29" s="280" t="s">
        <v>100</v>
      </c>
      <c r="C29" s="281"/>
    </row>
    <row r="30" spans="1:5">
      <c r="A30" s="123">
        <v>1</v>
      </c>
      <c r="B30" s="42" t="s">
        <v>28</v>
      </c>
      <c r="C30" s="125">
        <v>40058.199999999997</v>
      </c>
    </row>
    <row r="31" spans="1:5">
      <c r="A31" s="123">
        <v>2</v>
      </c>
      <c r="B31" s="43" t="s">
        <v>110</v>
      </c>
      <c r="C31" s="124">
        <v>26457.350000000002</v>
      </c>
    </row>
    <row r="32" spans="1:5">
      <c r="A32" s="123">
        <v>3</v>
      </c>
      <c r="B32" s="43" t="s">
        <v>52</v>
      </c>
      <c r="C32" s="124">
        <v>3239.01</v>
      </c>
    </row>
    <row r="33" spans="1:4">
      <c r="A33" s="123">
        <v>4</v>
      </c>
      <c r="B33" s="43" t="s">
        <v>30</v>
      </c>
      <c r="C33" s="124">
        <v>14363.2</v>
      </c>
    </row>
    <row r="34" spans="1:4" ht="15" thickBot="1">
      <c r="A34" s="216">
        <v>5</v>
      </c>
      <c r="B34" s="220" t="s">
        <v>135</v>
      </c>
      <c r="C34" s="218">
        <v>3450</v>
      </c>
    </row>
    <row r="35" spans="1:4">
      <c r="A35" s="214">
        <v>6</v>
      </c>
      <c r="B35" s="219" t="s">
        <v>29</v>
      </c>
      <c r="C35" s="223">
        <v>21257.219999999998</v>
      </c>
    </row>
    <row r="36" spans="1:4">
      <c r="A36" s="123">
        <v>7</v>
      </c>
      <c r="B36" s="43" t="s">
        <v>51</v>
      </c>
      <c r="C36" s="124">
        <v>14277.78</v>
      </c>
    </row>
    <row r="37" spans="1:4" ht="15">
      <c r="A37" s="128">
        <v>4</v>
      </c>
      <c r="B37" s="280" t="s">
        <v>101</v>
      </c>
      <c r="C37" s="281"/>
      <c r="D37" s="18"/>
    </row>
    <row r="38" spans="1:4" ht="15">
      <c r="A38" s="123">
        <v>1</v>
      </c>
      <c r="B38" s="42" t="s">
        <v>28</v>
      </c>
      <c r="C38" s="125">
        <v>13297.05</v>
      </c>
      <c r="D38" s="18"/>
    </row>
    <row r="39" spans="1:4" ht="15">
      <c r="A39" s="123">
        <v>2</v>
      </c>
      <c r="B39" s="42" t="s">
        <v>326</v>
      </c>
      <c r="C39" s="125">
        <v>4193.91</v>
      </c>
      <c r="D39" s="18"/>
    </row>
    <row r="40" spans="1:4">
      <c r="A40" s="123">
        <v>3</v>
      </c>
      <c r="B40" s="42" t="s">
        <v>325</v>
      </c>
      <c r="C40" s="125">
        <v>23610.82</v>
      </c>
    </row>
    <row r="41" spans="1:4">
      <c r="A41" s="123">
        <v>4</v>
      </c>
      <c r="B41" s="42" t="s">
        <v>335</v>
      </c>
      <c r="C41" s="125">
        <v>217435.33</v>
      </c>
    </row>
    <row r="42" spans="1:4">
      <c r="A42" s="123">
        <v>5</v>
      </c>
      <c r="B42" s="42" t="s">
        <v>118</v>
      </c>
      <c r="C42" s="125">
        <v>1353</v>
      </c>
    </row>
    <row r="43" spans="1:4" ht="29.25" customHeight="1">
      <c r="A43" s="128">
        <v>7</v>
      </c>
      <c r="B43" s="282" t="s">
        <v>400</v>
      </c>
      <c r="C43" s="283"/>
    </row>
    <row r="44" spans="1:4">
      <c r="A44" s="123">
        <v>1</v>
      </c>
      <c r="B44" s="42" t="s">
        <v>28</v>
      </c>
      <c r="C44" s="125">
        <v>53561.790000000008</v>
      </c>
    </row>
    <row r="45" spans="1:4">
      <c r="A45" s="123">
        <v>2</v>
      </c>
      <c r="B45" s="42" t="s">
        <v>134</v>
      </c>
      <c r="C45" s="125">
        <v>4199</v>
      </c>
    </row>
    <row r="46" spans="1:4">
      <c r="A46" s="123">
        <v>3</v>
      </c>
      <c r="B46" s="42" t="s">
        <v>397</v>
      </c>
      <c r="C46" s="125">
        <v>1643.9</v>
      </c>
    </row>
    <row r="47" spans="1:4">
      <c r="A47" s="123">
        <v>4</v>
      </c>
      <c r="B47" s="42" t="s">
        <v>42</v>
      </c>
      <c r="C47" s="125">
        <v>13163.5</v>
      </c>
    </row>
    <row r="48" spans="1:4">
      <c r="A48" s="123">
        <v>5</v>
      </c>
      <c r="B48" s="42" t="s">
        <v>396</v>
      </c>
      <c r="C48" s="125">
        <v>3758.01</v>
      </c>
    </row>
    <row r="49" spans="1:3">
      <c r="A49" s="123">
        <v>6</v>
      </c>
      <c r="B49" s="42" t="s">
        <v>135</v>
      </c>
      <c r="C49" s="125">
        <v>1961</v>
      </c>
    </row>
    <row r="50" spans="1:3" ht="15" thickBot="1">
      <c r="A50" s="216">
        <v>7</v>
      </c>
      <c r="B50" s="221" t="s">
        <v>133</v>
      </c>
      <c r="C50" s="222">
        <v>63722.859999999993</v>
      </c>
    </row>
    <row r="51" spans="1:3">
      <c r="A51" s="214">
        <v>8</v>
      </c>
      <c r="B51" s="219" t="s">
        <v>29</v>
      </c>
      <c r="C51" s="223">
        <v>18902.309999999998</v>
      </c>
    </row>
    <row r="52" spans="1:3">
      <c r="A52" s="123">
        <v>9</v>
      </c>
      <c r="B52" s="43" t="s">
        <v>398</v>
      </c>
      <c r="C52" s="124">
        <v>7426.66</v>
      </c>
    </row>
    <row r="53" spans="1:3">
      <c r="A53" s="128">
        <v>8</v>
      </c>
      <c r="B53" s="280" t="s">
        <v>103</v>
      </c>
      <c r="C53" s="281"/>
    </row>
    <row r="54" spans="1:3">
      <c r="A54" s="123">
        <v>1</v>
      </c>
      <c r="B54" s="42" t="s">
        <v>28</v>
      </c>
      <c r="C54" s="125">
        <v>17331</v>
      </c>
    </row>
    <row r="55" spans="1:3">
      <c r="A55" s="123">
        <v>2</v>
      </c>
      <c r="B55" s="43" t="s">
        <v>30</v>
      </c>
      <c r="C55" s="124">
        <v>2428</v>
      </c>
    </row>
    <row r="56" spans="1:3">
      <c r="A56" s="123">
        <v>3</v>
      </c>
      <c r="B56" s="43" t="s">
        <v>42</v>
      </c>
      <c r="C56" s="124">
        <v>1499.99</v>
      </c>
    </row>
    <row r="57" spans="1:3" ht="15" thickBot="1">
      <c r="A57" s="216">
        <v>4</v>
      </c>
      <c r="B57" s="220" t="s">
        <v>407</v>
      </c>
      <c r="C57" s="218">
        <v>1354</v>
      </c>
    </row>
    <row r="58" spans="1:3">
      <c r="A58" s="214">
        <v>5</v>
      </c>
      <c r="B58" s="219" t="s">
        <v>29</v>
      </c>
      <c r="C58" s="223">
        <v>7850</v>
      </c>
    </row>
    <row r="59" spans="1:3">
      <c r="A59" s="123">
        <v>6</v>
      </c>
      <c r="B59" s="43" t="s">
        <v>406</v>
      </c>
      <c r="C59" s="124">
        <v>889.29</v>
      </c>
    </row>
    <row r="60" spans="1:3">
      <c r="A60" s="128">
        <v>9</v>
      </c>
      <c r="B60" s="280" t="s">
        <v>353</v>
      </c>
      <c r="C60" s="281"/>
    </row>
    <row r="61" spans="1:3">
      <c r="A61" s="123">
        <v>1</v>
      </c>
      <c r="B61" s="42" t="s">
        <v>28</v>
      </c>
      <c r="C61" s="125">
        <v>22632.98</v>
      </c>
    </row>
    <row r="62" spans="1:3">
      <c r="A62" s="123">
        <v>2</v>
      </c>
      <c r="B62" s="43" t="s">
        <v>134</v>
      </c>
      <c r="C62" s="124">
        <v>2152.5</v>
      </c>
    </row>
    <row r="63" spans="1:3">
      <c r="A63" s="123">
        <v>3</v>
      </c>
      <c r="B63" s="43" t="s">
        <v>354</v>
      </c>
      <c r="C63" s="124">
        <v>741.02</v>
      </c>
    </row>
    <row r="64" spans="1:3">
      <c r="A64" s="123">
        <v>4</v>
      </c>
      <c r="B64" s="43" t="s">
        <v>42</v>
      </c>
      <c r="C64" s="124">
        <v>6700</v>
      </c>
    </row>
    <row r="65" spans="1:3">
      <c r="A65" s="123">
        <v>5</v>
      </c>
      <c r="B65" s="43" t="s">
        <v>355</v>
      </c>
      <c r="C65" s="124">
        <v>3997.5</v>
      </c>
    </row>
    <row r="66" spans="1:3">
      <c r="A66" s="123">
        <v>6</v>
      </c>
      <c r="B66" s="43" t="s">
        <v>356</v>
      </c>
      <c r="C66" s="124">
        <v>2755.2</v>
      </c>
    </row>
    <row r="67" spans="1:3" ht="15" thickBot="1">
      <c r="A67" s="216">
        <v>7</v>
      </c>
      <c r="B67" s="220" t="s">
        <v>133</v>
      </c>
      <c r="C67" s="218">
        <v>83661.279999999999</v>
      </c>
    </row>
    <row r="68" spans="1:3">
      <c r="A68" s="214">
        <v>8</v>
      </c>
      <c r="B68" s="219" t="s">
        <v>29</v>
      </c>
      <c r="C68" s="223">
        <v>7516.99</v>
      </c>
    </row>
    <row r="69" spans="1:3">
      <c r="A69" s="123">
        <v>9</v>
      </c>
      <c r="B69" s="43" t="s">
        <v>51</v>
      </c>
      <c r="C69" s="124">
        <v>1938.48</v>
      </c>
    </row>
    <row r="70" spans="1:3">
      <c r="A70" s="128">
        <v>10</v>
      </c>
      <c r="B70" s="280" t="s">
        <v>413</v>
      </c>
      <c r="C70" s="281"/>
    </row>
    <row r="71" spans="1:3">
      <c r="A71" s="123">
        <v>1</v>
      </c>
      <c r="B71" s="42" t="s">
        <v>28</v>
      </c>
      <c r="C71" s="125">
        <v>60432.369999999988</v>
      </c>
    </row>
    <row r="72" spans="1:3">
      <c r="A72" s="123">
        <v>2</v>
      </c>
      <c r="B72" s="43" t="s">
        <v>134</v>
      </c>
      <c r="C72" s="124">
        <v>9950</v>
      </c>
    </row>
    <row r="73" spans="1:3">
      <c r="A73" s="123">
        <v>3</v>
      </c>
      <c r="B73" s="43" t="s">
        <v>55</v>
      </c>
      <c r="C73" s="124">
        <v>2690</v>
      </c>
    </row>
    <row r="74" spans="1:3">
      <c r="A74" s="123">
        <v>4</v>
      </c>
      <c r="B74" s="43" t="s">
        <v>53</v>
      </c>
      <c r="C74" s="124">
        <v>27861.8</v>
      </c>
    </row>
    <row r="75" spans="1:3">
      <c r="A75" s="123">
        <v>5</v>
      </c>
      <c r="B75" s="43" t="s">
        <v>416</v>
      </c>
      <c r="C75" s="124">
        <v>9999.9</v>
      </c>
    </row>
    <row r="76" spans="1:3" ht="15" thickBot="1">
      <c r="A76" s="216">
        <v>6</v>
      </c>
      <c r="B76" s="220" t="s">
        <v>417</v>
      </c>
      <c r="C76" s="218">
        <v>2950</v>
      </c>
    </row>
    <row r="77" spans="1:3">
      <c r="A77" s="214">
        <v>7</v>
      </c>
      <c r="B77" s="219" t="s">
        <v>29</v>
      </c>
      <c r="C77" s="223">
        <v>7499.49</v>
      </c>
    </row>
    <row r="78" spans="1:3">
      <c r="A78" s="123">
        <v>8</v>
      </c>
      <c r="B78" s="43" t="s">
        <v>54</v>
      </c>
      <c r="C78" s="124">
        <v>25696.240000000002</v>
      </c>
    </row>
    <row r="79" spans="1:3">
      <c r="A79" s="123">
        <v>9</v>
      </c>
      <c r="B79" s="43" t="s">
        <v>51</v>
      </c>
      <c r="C79" s="124">
        <v>1446.48</v>
      </c>
    </row>
    <row r="80" spans="1:3">
      <c r="A80" s="128">
        <v>11</v>
      </c>
      <c r="B80" s="280" t="s">
        <v>104</v>
      </c>
      <c r="C80" s="281"/>
    </row>
    <row r="81" spans="1:3">
      <c r="A81" s="123">
        <v>1</v>
      </c>
      <c r="B81" s="42" t="s">
        <v>28</v>
      </c>
      <c r="C81" s="125">
        <v>3448</v>
      </c>
    </row>
    <row r="82" spans="1:3">
      <c r="A82" s="123">
        <v>2</v>
      </c>
      <c r="B82" s="43" t="s">
        <v>213</v>
      </c>
      <c r="C82" s="124">
        <v>3000</v>
      </c>
    </row>
    <row r="83" spans="1:3">
      <c r="A83" s="123">
        <v>3</v>
      </c>
      <c r="B83" s="43" t="s">
        <v>53</v>
      </c>
      <c r="C83" s="124">
        <v>12800</v>
      </c>
    </row>
    <row r="84" spans="1:3" ht="15" thickBot="1">
      <c r="A84" s="216">
        <v>4</v>
      </c>
      <c r="B84" s="220" t="s">
        <v>135</v>
      </c>
      <c r="C84" s="218">
        <v>1299</v>
      </c>
    </row>
    <row r="85" spans="1:3">
      <c r="A85" s="214">
        <v>5</v>
      </c>
      <c r="B85" s="219" t="s">
        <v>29</v>
      </c>
      <c r="C85" s="223">
        <v>418</v>
      </c>
    </row>
    <row r="86" spans="1:3">
      <c r="A86" s="128">
        <v>12</v>
      </c>
      <c r="B86" s="280" t="s">
        <v>105</v>
      </c>
      <c r="C86" s="281"/>
    </row>
    <row r="87" spans="1:3">
      <c r="A87" s="123">
        <v>1</v>
      </c>
      <c r="B87" s="42" t="s">
        <v>28</v>
      </c>
      <c r="C87" s="125">
        <v>4608</v>
      </c>
    </row>
    <row r="88" spans="1:3">
      <c r="A88" s="123">
        <v>2</v>
      </c>
      <c r="B88" s="90" t="s">
        <v>376</v>
      </c>
      <c r="C88" s="124">
        <v>910</v>
      </c>
    </row>
    <row r="89" spans="1:3">
      <c r="A89" s="123">
        <v>3</v>
      </c>
      <c r="B89" s="43" t="s">
        <v>138</v>
      </c>
      <c r="C89" s="124">
        <v>41835.600000000006</v>
      </c>
    </row>
    <row r="90" spans="1:3" ht="15" thickBot="1">
      <c r="A90" s="216">
        <v>4</v>
      </c>
      <c r="B90" s="220" t="s">
        <v>374</v>
      </c>
      <c r="C90" s="218">
        <v>10442.700000000001</v>
      </c>
    </row>
    <row r="91" spans="1:3">
      <c r="A91" s="214">
        <v>5</v>
      </c>
      <c r="B91" s="219" t="s">
        <v>29</v>
      </c>
      <c r="C91" s="223">
        <v>31394.989999999998</v>
      </c>
    </row>
    <row r="92" spans="1:3">
      <c r="A92" s="123">
        <v>6</v>
      </c>
      <c r="B92" s="43" t="s">
        <v>377</v>
      </c>
      <c r="C92" s="124">
        <v>2207.96</v>
      </c>
    </row>
    <row r="93" spans="1:3">
      <c r="A93" s="128">
        <v>13</v>
      </c>
      <c r="B93" s="280" t="s">
        <v>106</v>
      </c>
      <c r="C93" s="281"/>
    </row>
    <row r="94" spans="1:3" ht="15" thickBot="1">
      <c r="A94" s="216">
        <v>1</v>
      </c>
      <c r="B94" s="221" t="s">
        <v>28</v>
      </c>
      <c r="C94" s="222">
        <v>13200</v>
      </c>
    </row>
    <row r="95" spans="1:3">
      <c r="A95" s="214">
        <v>2</v>
      </c>
      <c r="B95" s="219" t="s">
        <v>29</v>
      </c>
      <c r="C95" s="223">
        <f>9950</f>
        <v>9950</v>
      </c>
    </row>
    <row r="96" spans="1:3">
      <c r="A96" s="123">
        <v>3</v>
      </c>
      <c r="B96" s="43" t="s">
        <v>588</v>
      </c>
      <c r="C96" s="124">
        <f>25603.65</f>
        <v>25603.65</v>
      </c>
    </row>
    <row r="97" spans="1:3">
      <c r="A97" s="128">
        <v>14</v>
      </c>
      <c r="B97" s="280" t="s">
        <v>107</v>
      </c>
      <c r="C97" s="281"/>
    </row>
    <row r="98" spans="1:3">
      <c r="A98" s="123">
        <v>1</v>
      </c>
      <c r="B98" s="42" t="s">
        <v>28</v>
      </c>
      <c r="C98" s="125">
        <v>50033.68</v>
      </c>
    </row>
    <row r="99" spans="1:3">
      <c r="A99" s="123">
        <v>2</v>
      </c>
      <c r="B99" s="43" t="s">
        <v>30</v>
      </c>
      <c r="C99" s="124">
        <v>3400</v>
      </c>
    </row>
    <row r="100" spans="1:3">
      <c r="A100" s="123">
        <v>3</v>
      </c>
      <c r="B100" s="43" t="s">
        <v>363</v>
      </c>
      <c r="C100" s="124">
        <v>350</v>
      </c>
    </row>
    <row r="101" spans="1:3">
      <c r="A101" s="123">
        <v>4</v>
      </c>
      <c r="B101" s="43" t="s">
        <v>42</v>
      </c>
      <c r="C101" s="124">
        <v>5478.11</v>
      </c>
    </row>
    <row r="102" spans="1:3">
      <c r="A102" s="123">
        <v>5</v>
      </c>
      <c r="B102" s="43" t="s">
        <v>110</v>
      </c>
      <c r="C102" s="124">
        <v>2397</v>
      </c>
    </row>
    <row r="103" spans="1:3">
      <c r="A103" s="123">
        <v>6</v>
      </c>
      <c r="B103" s="43" t="s">
        <v>114</v>
      </c>
      <c r="C103" s="124">
        <v>8750</v>
      </c>
    </row>
    <row r="104" spans="1:3">
      <c r="A104" s="123">
        <v>7</v>
      </c>
      <c r="B104" s="43" t="s">
        <v>111</v>
      </c>
      <c r="C104" s="124">
        <v>10934.909999999998</v>
      </c>
    </row>
    <row r="105" spans="1:3" ht="15" thickBot="1">
      <c r="A105" s="216">
        <v>8</v>
      </c>
      <c r="B105" s="220" t="s">
        <v>325</v>
      </c>
      <c r="C105" s="218">
        <v>11129.82</v>
      </c>
    </row>
    <row r="106" spans="1:3">
      <c r="A106" s="214">
        <v>9</v>
      </c>
      <c r="B106" s="219" t="s">
        <v>29</v>
      </c>
      <c r="C106" s="223">
        <v>6366.47</v>
      </c>
    </row>
    <row r="107" spans="1:3">
      <c r="A107" s="123">
        <v>10</v>
      </c>
      <c r="B107" s="43" t="s">
        <v>113</v>
      </c>
      <c r="C107" s="124">
        <v>19612.02</v>
      </c>
    </row>
    <row r="108" spans="1:3">
      <c r="A108" s="123">
        <v>11</v>
      </c>
      <c r="B108" s="43" t="s">
        <v>46</v>
      </c>
      <c r="C108" s="124">
        <v>918.69</v>
      </c>
    </row>
    <row r="109" spans="1:3">
      <c r="A109" s="123">
        <v>12</v>
      </c>
      <c r="B109" s="43" t="s">
        <v>112</v>
      </c>
      <c r="C109" s="124">
        <v>4384.9499999999989</v>
      </c>
    </row>
    <row r="110" spans="1:3">
      <c r="A110" s="128">
        <v>15</v>
      </c>
      <c r="B110" s="280" t="s">
        <v>108</v>
      </c>
      <c r="C110" s="281"/>
    </row>
    <row r="111" spans="1:3">
      <c r="A111" s="123">
        <v>1</v>
      </c>
      <c r="B111" s="43" t="s">
        <v>28</v>
      </c>
      <c r="C111" s="124">
        <v>2312</v>
      </c>
    </row>
    <row r="112" spans="1:3">
      <c r="A112" s="123">
        <v>2</v>
      </c>
      <c r="B112" s="43" t="s">
        <v>52</v>
      </c>
      <c r="C112" s="124">
        <v>1440.5</v>
      </c>
    </row>
    <row r="113" spans="1:4">
      <c r="A113" s="123">
        <v>3</v>
      </c>
      <c r="B113" s="43" t="s">
        <v>135</v>
      </c>
      <c r="C113" s="124">
        <v>1550</v>
      </c>
    </row>
    <row r="114" spans="1:4">
      <c r="A114" s="123">
        <v>4</v>
      </c>
      <c r="B114" s="43" t="s">
        <v>590</v>
      </c>
      <c r="C114" s="124">
        <v>56900.100000000013</v>
      </c>
    </row>
    <row r="115" spans="1:4" ht="15" thickBot="1">
      <c r="A115" s="216">
        <v>5</v>
      </c>
      <c r="B115" s="220" t="s">
        <v>591</v>
      </c>
      <c r="C115" s="218">
        <v>23975</v>
      </c>
    </row>
    <row r="116" spans="1:4">
      <c r="A116" s="214">
        <v>6</v>
      </c>
      <c r="B116" s="219" t="s">
        <v>29</v>
      </c>
      <c r="C116" s="223">
        <v>2512.17</v>
      </c>
    </row>
    <row r="117" spans="1:4">
      <c r="A117" s="128">
        <v>16</v>
      </c>
      <c r="B117" s="280" t="s">
        <v>109</v>
      </c>
      <c r="C117" s="281"/>
    </row>
    <row r="118" spans="1:4">
      <c r="A118" s="123">
        <v>1</v>
      </c>
      <c r="B118" s="42" t="s">
        <v>28</v>
      </c>
      <c r="C118" s="125">
        <v>560</v>
      </c>
    </row>
    <row r="119" spans="1:4">
      <c r="A119" s="123">
        <v>2</v>
      </c>
      <c r="B119" s="43" t="s">
        <v>212</v>
      </c>
      <c r="C119" s="124">
        <v>1490</v>
      </c>
    </row>
    <row r="120" spans="1:4" ht="26.25" thickBot="1">
      <c r="A120" s="216">
        <v>3</v>
      </c>
      <c r="B120" s="217" t="s">
        <v>597</v>
      </c>
      <c r="C120" s="218">
        <v>26440.03</v>
      </c>
    </row>
    <row r="121" spans="1:4">
      <c r="A121" s="214">
        <v>4</v>
      </c>
      <c r="B121" s="219" t="s">
        <v>29</v>
      </c>
      <c r="C121" s="223">
        <v>3912.17</v>
      </c>
    </row>
    <row r="122" spans="1:4">
      <c r="A122" s="123">
        <v>5</v>
      </c>
      <c r="B122" s="43" t="s">
        <v>51</v>
      </c>
      <c r="C122" s="124">
        <v>92.04</v>
      </c>
      <c r="D122" s="63"/>
    </row>
    <row r="123" spans="1:4">
      <c r="A123" s="15"/>
      <c r="B123" s="15"/>
      <c r="C123" s="17"/>
    </row>
    <row r="124" spans="1:4">
      <c r="A124" s="15"/>
      <c r="B124" s="15"/>
      <c r="C124" s="15"/>
    </row>
    <row r="125" spans="1:4" ht="27" customHeight="1" thickBot="1">
      <c r="A125" s="137" t="s">
        <v>0</v>
      </c>
      <c r="B125" s="137" t="s">
        <v>20</v>
      </c>
      <c r="C125" s="137" t="s">
        <v>35</v>
      </c>
    </row>
    <row r="126" spans="1:4" ht="15" thickTop="1">
      <c r="A126" s="20">
        <v>1</v>
      </c>
      <c r="B126" s="107" t="s">
        <v>28</v>
      </c>
      <c r="C126" s="110">
        <f>SUM(C3:C14,C22:C25,C30:C34,C38:C42,C44:C50,C54:C57,C61:C67,C71:C76,C81:C84,C87:C90,C94,C98:C105,C111:C115,C118:C120)</f>
        <v>2024138.51</v>
      </c>
    </row>
    <row r="127" spans="1:4">
      <c r="A127" s="20">
        <v>2</v>
      </c>
      <c r="B127" s="107" t="s">
        <v>29</v>
      </c>
      <c r="C127" s="110">
        <f>SUM(C15:C20,C26:C28,C35:C36,C51:C52,C58:C59,C68:C69,C77:C79,C85,C91:C92,C95:C96,C106:C109,C116,C121:C122)</f>
        <v>413917.92999999988</v>
      </c>
    </row>
    <row r="128" spans="1:4" ht="15.75" customHeight="1">
      <c r="A128" s="284" t="s">
        <v>26</v>
      </c>
      <c r="B128" s="284"/>
      <c r="C128" s="136">
        <f>SUM(C126:C127)</f>
        <v>2438056.44</v>
      </c>
    </row>
    <row r="129" spans="2:3" ht="15.75" customHeight="1"/>
    <row r="130" spans="2:3">
      <c r="B130" s="111"/>
      <c r="C130" s="111"/>
    </row>
  </sheetData>
  <mergeCells count="15">
    <mergeCell ref="B53:C53"/>
    <mergeCell ref="B60:C60"/>
    <mergeCell ref="B70:C70"/>
    <mergeCell ref="A128:B128"/>
    <mergeCell ref="B110:C110"/>
    <mergeCell ref="B117:C117"/>
    <mergeCell ref="B80:C80"/>
    <mergeCell ref="B86:C86"/>
    <mergeCell ref="B93:C93"/>
    <mergeCell ref="B97:C97"/>
    <mergeCell ref="B2:C2"/>
    <mergeCell ref="B21:C21"/>
    <mergeCell ref="B29:C29"/>
    <mergeCell ref="B37:C37"/>
    <mergeCell ref="B43:C43"/>
  </mergeCells>
  <pageMargins left="0.7" right="0.7" top="0.75" bottom="0.75" header="0.3" footer="0.3"/>
  <pageSetup paperSize="9" orientation="portrait" r:id="rId1"/>
  <headerFooter>
    <oddHeader>&amp;LZałącznik nr 1d do SIWZ&amp;RZakładka nr 3</oddHeader>
    <oddFooter>&amp;LUbezpieczenie interesów majątkowych Gminy Koronowo&amp;RStrona &amp;P z &amp;N</oddFooter>
  </headerFooter>
  <rowBreaks count="2" manualBreakCount="2">
    <brk id="42" max="16383" man="1"/>
    <brk id="9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37"/>
  <sheetViews>
    <sheetView zoomScaleNormal="100" workbookViewId="0">
      <pane ySplit="3" topLeftCell="A4" activePane="bottomLeft" state="frozen"/>
      <selection pane="bottomLeft" activeCell="B5" sqref="B5"/>
    </sheetView>
  </sheetViews>
  <sheetFormatPr defaultRowHeight="14.25"/>
  <cols>
    <col min="1" max="1" width="4.5703125" style="134" customWidth="1"/>
    <col min="2" max="2" width="17.42578125" style="134" customWidth="1"/>
    <col min="3" max="3" width="16.7109375" style="134" customWidth="1"/>
    <col min="4" max="4" width="25.140625" style="134" customWidth="1"/>
    <col min="5" max="5" width="20.5703125" style="134" customWidth="1"/>
    <col min="6" max="6" width="15" style="134" customWidth="1"/>
    <col min="7" max="8" width="15.85546875" style="135" customWidth="1"/>
    <col min="9" max="9" width="12.7109375" style="134" customWidth="1"/>
    <col min="10" max="10" width="15.5703125" style="134" customWidth="1"/>
    <col min="11" max="11" width="20" style="134" customWidth="1"/>
    <col min="12" max="12" width="13.85546875" style="134" customWidth="1"/>
    <col min="13" max="13" width="22.42578125" style="134" customWidth="1"/>
    <col min="14" max="14" width="21.42578125" style="134" customWidth="1"/>
    <col min="15" max="15" width="20.28515625" style="134" customWidth="1"/>
    <col min="16" max="16" width="9.140625" style="134" customWidth="1"/>
    <col min="17" max="19" width="15.7109375" style="134" customWidth="1"/>
    <col min="20" max="20" width="14.5703125" style="134" customWidth="1"/>
    <col min="21" max="22" width="17.42578125" style="134" customWidth="1"/>
    <col min="23" max="23" width="9.140625" style="134" customWidth="1"/>
    <col min="24" max="16384" width="9.140625" style="60"/>
  </cols>
  <sheetData>
    <row r="1" spans="1:23" s="19" customFormat="1" ht="21" customHeight="1">
      <c r="A1" s="205"/>
      <c r="B1" s="206" t="s">
        <v>56</v>
      </c>
      <c r="C1" s="207"/>
      <c r="D1" s="207"/>
      <c r="E1" s="207"/>
      <c r="F1" s="207"/>
      <c r="G1" s="208"/>
      <c r="H1" s="208"/>
      <c r="I1" s="207"/>
      <c r="J1" s="207"/>
      <c r="K1" s="207"/>
      <c r="L1" s="207"/>
      <c r="M1" s="207"/>
      <c r="N1" s="207"/>
      <c r="O1" s="207"/>
      <c r="P1" s="207"/>
      <c r="Q1" s="207"/>
      <c r="R1" s="207"/>
      <c r="S1" s="207"/>
      <c r="T1" s="207"/>
      <c r="U1" s="207"/>
      <c r="V1" s="209"/>
    </row>
    <row r="2" spans="1:23" s="21" customFormat="1" ht="15" customHeight="1">
      <c r="A2" s="287" t="s">
        <v>0</v>
      </c>
      <c r="B2" s="287" t="s">
        <v>60</v>
      </c>
      <c r="C2" s="288" t="s">
        <v>57</v>
      </c>
      <c r="D2" s="288"/>
      <c r="E2" s="290" t="s">
        <v>58</v>
      </c>
      <c r="F2" s="290" t="s">
        <v>64</v>
      </c>
      <c r="G2" s="291" t="s">
        <v>61</v>
      </c>
      <c r="H2" s="291" t="s">
        <v>304</v>
      </c>
      <c r="I2" s="290" t="s">
        <v>65</v>
      </c>
      <c r="J2" s="290" t="s">
        <v>66</v>
      </c>
      <c r="K2" s="290" t="s">
        <v>36</v>
      </c>
      <c r="L2" s="290" t="s">
        <v>59</v>
      </c>
      <c r="M2" s="292" t="s">
        <v>69</v>
      </c>
      <c r="N2" s="291" t="s">
        <v>302</v>
      </c>
      <c r="O2" s="293" t="s">
        <v>31</v>
      </c>
      <c r="P2" s="293" t="s">
        <v>621</v>
      </c>
      <c r="Q2" s="285" t="s">
        <v>1</v>
      </c>
      <c r="R2" s="285"/>
      <c r="S2" s="285"/>
      <c r="T2" s="287" t="s">
        <v>43</v>
      </c>
      <c r="U2" s="287" t="s">
        <v>44</v>
      </c>
      <c r="V2" s="287" t="s">
        <v>37</v>
      </c>
    </row>
    <row r="3" spans="1:23" s="33" customFormat="1" ht="18" customHeight="1">
      <c r="A3" s="287"/>
      <c r="B3" s="287"/>
      <c r="C3" s="122" t="s">
        <v>38</v>
      </c>
      <c r="D3" s="122" t="s">
        <v>63</v>
      </c>
      <c r="E3" s="290"/>
      <c r="F3" s="290"/>
      <c r="G3" s="291"/>
      <c r="H3" s="291"/>
      <c r="I3" s="290"/>
      <c r="J3" s="290"/>
      <c r="K3" s="290"/>
      <c r="L3" s="290"/>
      <c r="M3" s="292"/>
      <c r="N3" s="291"/>
      <c r="O3" s="293"/>
      <c r="P3" s="293"/>
      <c r="Q3" s="122" t="s">
        <v>15</v>
      </c>
      <c r="R3" s="122" t="s">
        <v>17</v>
      </c>
      <c r="S3" s="122" t="s">
        <v>62</v>
      </c>
      <c r="T3" s="287"/>
      <c r="U3" s="287"/>
      <c r="V3" s="287"/>
    </row>
    <row r="4" spans="1:23" s="78" customFormat="1">
      <c r="A4" s="25"/>
      <c r="B4" s="44" t="s">
        <v>511</v>
      </c>
      <c r="C4" s="26"/>
      <c r="D4" s="26"/>
      <c r="E4" s="26"/>
      <c r="F4" s="26"/>
      <c r="G4" s="79"/>
      <c r="H4" s="79"/>
      <c r="I4" s="26"/>
      <c r="J4" s="26"/>
      <c r="K4" s="26"/>
      <c r="L4" s="26"/>
      <c r="M4" s="26"/>
      <c r="N4" s="26"/>
      <c r="O4" s="48"/>
      <c r="P4" s="48"/>
      <c r="Q4" s="26"/>
      <c r="R4" s="26"/>
      <c r="S4" s="26"/>
      <c r="T4" s="46"/>
      <c r="U4" s="46"/>
      <c r="V4" s="47"/>
      <c r="W4" s="81"/>
    </row>
    <row r="5" spans="1:23" s="78" customFormat="1">
      <c r="A5" s="22">
        <v>1</v>
      </c>
      <c r="B5" s="22" t="s">
        <v>228</v>
      </c>
      <c r="C5" s="20" t="s">
        <v>237</v>
      </c>
      <c r="D5" s="20">
        <v>244</v>
      </c>
      <c r="E5" s="22" t="s">
        <v>236</v>
      </c>
      <c r="F5" s="22">
        <v>6830</v>
      </c>
      <c r="G5" s="80">
        <v>110</v>
      </c>
      <c r="H5" s="80" t="s">
        <v>305</v>
      </c>
      <c r="I5" s="92" t="s">
        <v>41</v>
      </c>
      <c r="J5" s="92">
        <v>10390</v>
      </c>
      <c r="K5" s="22">
        <v>6</v>
      </c>
      <c r="L5" s="22">
        <v>1976</v>
      </c>
      <c r="M5" s="23" t="s">
        <v>477</v>
      </c>
      <c r="N5" s="83">
        <v>43412</v>
      </c>
      <c r="O5" s="93"/>
      <c r="P5" s="93"/>
      <c r="Q5" s="24" t="s">
        <v>132</v>
      </c>
      <c r="R5" s="22" t="s">
        <v>310</v>
      </c>
      <c r="S5" s="80" t="s">
        <v>132</v>
      </c>
      <c r="T5" s="45" t="s">
        <v>142</v>
      </c>
      <c r="U5" s="45" t="s">
        <v>265</v>
      </c>
      <c r="V5" s="45" t="s">
        <v>265</v>
      </c>
      <c r="W5" s="129"/>
    </row>
    <row r="6" spans="1:23" s="78" customFormat="1" ht="25.5">
      <c r="A6" s="22">
        <v>2</v>
      </c>
      <c r="B6" s="22" t="s">
        <v>229</v>
      </c>
      <c r="C6" s="20" t="s">
        <v>237</v>
      </c>
      <c r="D6" s="20" t="s">
        <v>239</v>
      </c>
      <c r="E6" s="22" t="s">
        <v>236</v>
      </c>
      <c r="F6" s="22">
        <v>6842</v>
      </c>
      <c r="G6" s="80">
        <v>110</v>
      </c>
      <c r="H6" s="80" t="s">
        <v>305</v>
      </c>
      <c r="I6" s="92">
        <v>3695</v>
      </c>
      <c r="J6" s="92">
        <v>10700</v>
      </c>
      <c r="K6" s="22">
        <v>6</v>
      </c>
      <c r="L6" s="22">
        <v>1995</v>
      </c>
      <c r="M6" s="23" t="s">
        <v>436</v>
      </c>
      <c r="N6" s="24"/>
      <c r="O6" s="93"/>
      <c r="P6" s="93"/>
      <c r="Q6" s="24" t="s">
        <v>132</v>
      </c>
      <c r="R6" s="22" t="s">
        <v>310</v>
      </c>
      <c r="S6" s="80" t="s">
        <v>132</v>
      </c>
      <c r="T6" s="45" t="s">
        <v>142</v>
      </c>
      <c r="U6" s="45" t="s">
        <v>266</v>
      </c>
      <c r="V6" s="45" t="s">
        <v>484</v>
      </c>
      <c r="W6" s="129"/>
    </row>
    <row r="7" spans="1:23" s="78" customFormat="1">
      <c r="A7" s="22">
        <v>3</v>
      </c>
      <c r="B7" s="22" t="s">
        <v>230</v>
      </c>
      <c r="C7" s="20" t="s">
        <v>219</v>
      </c>
      <c r="D7" s="20" t="s">
        <v>220</v>
      </c>
      <c r="E7" s="22" t="s">
        <v>236</v>
      </c>
      <c r="F7" s="22">
        <v>2402</v>
      </c>
      <c r="G7" s="80">
        <v>66</v>
      </c>
      <c r="H7" s="80" t="s">
        <v>305</v>
      </c>
      <c r="I7" s="92">
        <v>1270</v>
      </c>
      <c r="J7" s="92">
        <v>3490</v>
      </c>
      <c r="K7" s="22">
        <v>6</v>
      </c>
      <c r="L7" s="22">
        <v>2003</v>
      </c>
      <c r="M7" s="23" t="s">
        <v>437</v>
      </c>
      <c r="N7" s="24"/>
      <c r="O7" s="93"/>
      <c r="P7" s="93"/>
      <c r="Q7" s="24" t="s">
        <v>132</v>
      </c>
      <c r="R7" s="22" t="s">
        <v>310</v>
      </c>
      <c r="S7" s="80" t="s">
        <v>132</v>
      </c>
      <c r="T7" s="45" t="s">
        <v>142</v>
      </c>
      <c r="U7" s="45" t="s">
        <v>267</v>
      </c>
      <c r="V7" s="45" t="s">
        <v>267</v>
      </c>
      <c r="W7" s="129"/>
    </row>
    <row r="8" spans="1:23" s="78" customFormat="1" ht="25.5">
      <c r="A8" s="22">
        <v>4</v>
      </c>
      <c r="B8" s="22" t="s">
        <v>231</v>
      </c>
      <c r="C8" s="20" t="s">
        <v>226</v>
      </c>
      <c r="D8" s="20" t="s">
        <v>240</v>
      </c>
      <c r="E8" s="22" t="s">
        <v>236</v>
      </c>
      <c r="F8" s="22">
        <v>6374</v>
      </c>
      <c r="G8" s="80">
        <v>188</v>
      </c>
      <c r="H8" s="80" t="s">
        <v>305</v>
      </c>
      <c r="I8" s="92" t="s">
        <v>41</v>
      </c>
      <c r="J8" s="92">
        <v>14000</v>
      </c>
      <c r="K8" s="22">
        <v>6</v>
      </c>
      <c r="L8" s="22">
        <v>2006</v>
      </c>
      <c r="M8" s="23" t="s">
        <v>438</v>
      </c>
      <c r="N8" s="24"/>
      <c r="O8" s="93"/>
      <c r="P8" s="93"/>
      <c r="Q8" s="24" t="s">
        <v>132</v>
      </c>
      <c r="R8" s="22" t="s">
        <v>310</v>
      </c>
      <c r="S8" s="80" t="s">
        <v>132</v>
      </c>
      <c r="T8" s="45" t="s">
        <v>142</v>
      </c>
      <c r="U8" s="45" t="s">
        <v>268</v>
      </c>
      <c r="V8" s="45" t="s">
        <v>267</v>
      </c>
      <c r="W8" s="129"/>
    </row>
    <row r="9" spans="1:23" s="78" customFormat="1" ht="25.5">
      <c r="A9" s="22">
        <v>5</v>
      </c>
      <c r="B9" s="22" t="s">
        <v>232</v>
      </c>
      <c r="C9" s="20" t="s">
        <v>237</v>
      </c>
      <c r="D9" s="20" t="s">
        <v>239</v>
      </c>
      <c r="E9" s="22" t="s">
        <v>236</v>
      </c>
      <c r="F9" s="22">
        <v>6842</v>
      </c>
      <c r="G9" s="80">
        <v>110</v>
      </c>
      <c r="H9" s="80" t="s">
        <v>305</v>
      </c>
      <c r="I9" s="92" t="s">
        <v>41</v>
      </c>
      <c r="J9" s="92">
        <v>10580</v>
      </c>
      <c r="K9" s="22">
        <v>6</v>
      </c>
      <c r="L9" s="22">
        <v>1990</v>
      </c>
      <c r="M9" s="23">
        <v>12047</v>
      </c>
      <c r="N9" s="24"/>
      <c r="O9" s="93"/>
      <c r="P9" s="93"/>
      <c r="Q9" s="24" t="s">
        <v>132</v>
      </c>
      <c r="R9" s="22" t="s">
        <v>310</v>
      </c>
      <c r="S9" s="80" t="s">
        <v>132</v>
      </c>
      <c r="T9" s="45" t="s">
        <v>142</v>
      </c>
      <c r="U9" s="45" t="s">
        <v>142</v>
      </c>
      <c r="V9" s="45" t="s">
        <v>269</v>
      </c>
      <c r="W9" s="129"/>
    </row>
    <row r="10" spans="1:23" s="78" customFormat="1">
      <c r="A10" s="22">
        <v>6</v>
      </c>
      <c r="B10" s="22" t="s">
        <v>233</v>
      </c>
      <c r="C10" s="20" t="s">
        <v>492</v>
      </c>
      <c r="D10" s="20" t="s">
        <v>241</v>
      </c>
      <c r="E10" s="22" t="s">
        <v>236</v>
      </c>
      <c r="F10" s="22">
        <v>9500</v>
      </c>
      <c r="G10" s="80">
        <v>110</v>
      </c>
      <c r="H10" s="80" t="s">
        <v>305</v>
      </c>
      <c r="I10" s="92" t="s">
        <v>41</v>
      </c>
      <c r="J10" s="92">
        <v>11000</v>
      </c>
      <c r="K10" s="22">
        <v>6</v>
      </c>
      <c r="L10" s="22">
        <v>1976</v>
      </c>
      <c r="M10" s="23" t="s">
        <v>493</v>
      </c>
      <c r="N10" s="83">
        <v>43337</v>
      </c>
      <c r="O10" s="93"/>
      <c r="P10" s="93"/>
      <c r="Q10" s="24" t="s">
        <v>132</v>
      </c>
      <c r="R10" s="22" t="s">
        <v>310</v>
      </c>
      <c r="S10" s="80" t="s">
        <v>132</v>
      </c>
      <c r="T10" s="45" t="s">
        <v>142</v>
      </c>
      <c r="U10" s="45" t="s">
        <v>270</v>
      </c>
      <c r="V10" s="45" t="s">
        <v>271</v>
      </c>
      <c r="W10" s="129"/>
    </row>
    <row r="11" spans="1:23" s="78" customFormat="1" ht="25.5">
      <c r="A11" s="22">
        <v>7</v>
      </c>
      <c r="B11" s="22" t="s">
        <v>234</v>
      </c>
      <c r="C11" s="20" t="s">
        <v>489</v>
      </c>
      <c r="D11" s="20" t="s">
        <v>490</v>
      </c>
      <c r="E11" s="22" t="s">
        <v>236</v>
      </c>
      <c r="F11" s="22">
        <v>6842</v>
      </c>
      <c r="G11" s="80">
        <v>112</v>
      </c>
      <c r="H11" s="80" t="s">
        <v>305</v>
      </c>
      <c r="I11" s="92" t="s">
        <v>41</v>
      </c>
      <c r="J11" s="92">
        <v>11040</v>
      </c>
      <c r="K11" s="22">
        <v>6</v>
      </c>
      <c r="L11" s="22">
        <v>1980</v>
      </c>
      <c r="M11" s="23" t="s">
        <v>491</v>
      </c>
      <c r="N11" s="83">
        <v>43489</v>
      </c>
      <c r="O11" s="93"/>
      <c r="P11" s="93"/>
      <c r="Q11" s="24" t="s">
        <v>132</v>
      </c>
      <c r="R11" s="22" t="s">
        <v>310</v>
      </c>
      <c r="S11" s="80" t="s">
        <v>132</v>
      </c>
      <c r="T11" s="45" t="s">
        <v>142</v>
      </c>
      <c r="U11" s="45" t="s">
        <v>270</v>
      </c>
      <c r="V11" s="45" t="s">
        <v>271</v>
      </c>
      <c r="W11" s="129"/>
    </row>
    <row r="12" spans="1:23" s="78" customFormat="1">
      <c r="A12" s="22">
        <v>8</v>
      </c>
      <c r="B12" s="22" t="s">
        <v>235</v>
      </c>
      <c r="C12" s="20" t="s">
        <v>238</v>
      </c>
      <c r="D12" s="20" t="s">
        <v>481</v>
      </c>
      <c r="E12" s="22" t="s">
        <v>236</v>
      </c>
      <c r="F12" s="22">
        <v>1968</v>
      </c>
      <c r="G12" s="80">
        <v>62</v>
      </c>
      <c r="H12" s="80" t="s">
        <v>482</v>
      </c>
      <c r="I12" s="92" t="s">
        <v>41</v>
      </c>
      <c r="J12" s="92">
        <v>2750</v>
      </c>
      <c r="K12" s="22">
        <v>6</v>
      </c>
      <c r="L12" s="22">
        <v>1993</v>
      </c>
      <c r="M12" s="23" t="s">
        <v>439</v>
      </c>
      <c r="N12" s="24"/>
      <c r="O12" s="93"/>
      <c r="P12" s="93"/>
      <c r="Q12" s="24" t="s">
        <v>132</v>
      </c>
      <c r="R12" s="22" t="s">
        <v>310</v>
      </c>
      <c r="S12" s="80" t="s">
        <v>132</v>
      </c>
      <c r="T12" s="45" t="s">
        <v>142</v>
      </c>
      <c r="U12" s="45" t="s">
        <v>142</v>
      </c>
      <c r="V12" s="45" t="s">
        <v>488</v>
      </c>
      <c r="W12" s="129"/>
    </row>
    <row r="13" spans="1:23" s="78" customFormat="1">
      <c r="A13" s="22">
        <v>9</v>
      </c>
      <c r="B13" s="22" t="s">
        <v>257</v>
      </c>
      <c r="C13" s="20" t="s">
        <v>238</v>
      </c>
      <c r="D13" s="20" t="s">
        <v>481</v>
      </c>
      <c r="E13" s="22" t="s">
        <v>236</v>
      </c>
      <c r="F13" s="22">
        <v>1986</v>
      </c>
      <c r="G13" s="80">
        <v>62</v>
      </c>
      <c r="H13" s="80" t="s">
        <v>482</v>
      </c>
      <c r="I13" s="92">
        <v>865</v>
      </c>
      <c r="J13" s="92">
        <v>2565</v>
      </c>
      <c r="K13" s="22">
        <v>6</v>
      </c>
      <c r="L13" s="22">
        <v>1993</v>
      </c>
      <c r="M13" s="23" t="s">
        <v>440</v>
      </c>
      <c r="N13" s="24"/>
      <c r="O13" s="93"/>
      <c r="P13" s="93"/>
      <c r="Q13" s="24" t="s">
        <v>132</v>
      </c>
      <c r="R13" s="22" t="s">
        <v>310</v>
      </c>
      <c r="S13" s="80" t="s">
        <v>132</v>
      </c>
      <c r="T13" s="45" t="s">
        <v>142</v>
      </c>
      <c r="U13" s="45" t="s">
        <v>270</v>
      </c>
      <c r="V13" s="45" t="s">
        <v>480</v>
      </c>
      <c r="W13" s="129"/>
    </row>
    <row r="14" spans="1:23" s="78" customFormat="1">
      <c r="A14" s="22">
        <v>10</v>
      </c>
      <c r="B14" s="22" t="s">
        <v>258</v>
      </c>
      <c r="C14" s="20" t="s">
        <v>254</v>
      </c>
      <c r="D14" s="20" t="s">
        <v>245</v>
      </c>
      <c r="E14" s="22" t="s">
        <v>216</v>
      </c>
      <c r="F14" s="22" t="s">
        <v>18</v>
      </c>
      <c r="G14" s="22" t="s">
        <v>18</v>
      </c>
      <c r="H14" s="22" t="s">
        <v>18</v>
      </c>
      <c r="I14" s="92">
        <v>584</v>
      </c>
      <c r="J14" s="92">
        <v>750</v>
      </c>
      <c r="K14" s="22" t="s">
        <v>18</v>
      </c>
      <c r="L14" s="22">
        <v>2006</v>
      </c>
      <c r="M14" s="23" t="s">
        <v>441</v>
      </c>
      <c r="N14" s="24" t="s">
        <v>308</v>
      </c>
      <c r="O14" s="93"/>
      <c r="P14" s="93"/>
      <c r="Q14" s="24" t="s">
        <v>132</v>
      </c>
      <c r="R14" s="22" t="s">
        <v>310</v>
      </c>
      <c r="S14" s="80" t="s">
        <v>132</v>
      </c>
      <c r="T14" s="45" t="s">
        <v>142</v>
      </c>
      <c r="U14" s="45" t="s">
        <v>267</v>
      </c>
      <c r="V14" s="45" t="s">
        <v>267</v>
      </c>
      <c r="W14" s="129"/>
    </row>
    <row r="15" spans="1:23" s="78" customFormat="1" ht="25.5">
      <c r="A15" s="22">
        <v>11</v>
      </c>
      <c r="B15" s="22" t="s">
        <v>259</v>
      </c>
      <c r="C15" s="20" t="s">
        <v>242</v>
      </c>
      <c r="D15" s="20" t="s">
        <v>246</v>
      </c>
      <c r="E15" s="22" t="s">
        <v>483</v>
      </c>
      <c r="F15" s="22" t="s">
        <v>18</v>
      </c>
      <c r="G15" s="22" t="s">
        <v>18</v>
      </c>
      <c r="H15" s="22" t="s">
        <v>18</v>
      </c>
      <c r="I15" s="92">
        <v>1000</v>
      </c>
      <c r="J15" s="92">
        <v>1300</v>
      </c>
      <c r="K15" s="22" t="s">
        <v>18</v>
      </c>
      <c r="L15" s="22">
        <v>2009</v>
      </c>
      <c r="M15" s="23" t="s">
        <v>442</v>
      </c>
      <c r="N15" s="83">
        <v>43446</v>
      </c>
      <c r="O15" s="93">
        <v>5490</v>
      </c>
      <c r="P15" s="93" t="s">
        <v>619</v>
      </c>
      <c r="Q15" s="24" t="s">
        <v>132</v>
      </c>
      <c r="R15" s="22" t="s">
        <v>132</v>
      </c>
      <c r="S15" s="80" t="s">
        <v>132</v>
      </c>
      <c r="T15" s="45" t="s">
        <v>142</v>
      </c>
      <c r="U15" s="45" t="s">
        <v>270</v>
      </c>
      <c r="V15" s="45" t="s">
        <v>267</v>
      </c>
      <c r="W15" s="129"/>
    </row>
    <row r="16" spans="1:23" s="78" customFormat="1">
      <c r="A16" s="22">
        <v>12</v>
      </c>
      <c r="B16" s="22" t="s">
        <v>260</v>
      </c>
      <c r="C16" s="20" t="s">
        <v>222</v>
      </c>
      <c r="D16" s="20" t="s">
        <v>247</v>
      </c>
      <c r="E16" s="22" t="s">
        <v>236</v>
      </c>
      <c r="F16" s="22"/>
      <c r="G16" s="98"/>
      <c r="H16" s="98"/>
      <c r="I16" s="92"/>
      <c r="J16" s="92"/>
      <c r="K16" s="22">
        <v>6</v>
      </c>
      <c r="L16" s="22">
        <v>1982</v>
      </c>
      <c r="M16" s="23" t="s">
        <v>443</v>
      </c>
      <c r="N16" s="24"/>
      <c r="O16" s="93"/>
      <c r="P16" s="93"/>
      <c r="Q16" s="24" t="s">
        <v>132</v>
      </c>
      <c r="R16" s="22" t="s">
        <v>310</v>
      </c>
      <c r="S16" s="80" t="s">
        <v>132</v>
      </c>
      <c r="T16" s="45" t="s">
        <v>142</v>
      </c>
      <c r="U16" s="45" t="s">
        <v>270</v>
      </c>
      <c r="V16" s="45"/>
      <c r="W16" s="129"/>
    </row>
    <row r="17" spans="1:23" s="91" customFormat="1">
      <c r="A17" s="22">
        <v>13</v>
      </c>
      <c r="B17" s="22" t="s">
        <v>261</v>
      </c>
      <c r="C17" s="20" t="s">
        <v>223</v>
      </c>
      <c r="D17" s="20" t="s">
        <v>248</v>
      </c>
      <c r="E17" s="22" t="s">
        <v>218</v>
      </c>
      <c r="F17" s="22"/>
      <c r="G17" s="98"/>
      <c r="H17" s="98"/>
      <c r="I17" s="92"/>
      <c r="J17" s="92"/>
      <c r="K17" s="22">
        <v>5</v>
      </c>
      <c r="L17" s="22">
        <v>2001</v>
      </c>
      <c r="M17" s="23" t="s">
        <v>444</v>
      </c>
      <c r="N17" s="24"/>
      <c r="O17" s="93"/>
      <c r="P17" s="93"/>
      <c r="Q17" s="24" t="s">
        <v>132</v>
      </c>
      <c r="R17" s="22" t="s">
        <v>310</v>
      </c>
      <c r="S17" s="80" t="s">
        <v>132</v>
      </c>
      <c r="T17" s="45" t="s">
        <v>142</v>
      </c>
      <c r="U17" s="45" t="s">
        <v>142</v>
      </c>
      <c r="V17" s="45"/>
      <c r="W17" s="129"/>
    </row>
    <row r="18" spans="1:23" s="78" customFormat="1">
      <c r="A18" s="22">
        <v>14</v>
      </c>
      <c r="B18" s="22" t="s">
        <v>262</v>
      </c>
      <c r="C18" s="20" t="s">
        <v>226</v>
      </c>
      <c r="D18" s="20" t="s">
        <v>249</v>
      </c>
      <c r="E18" s="22" t="s">
        <v>217</v>
      </c>
      <c r="F18" s="22"/>
      <c r="G18" s="98"/>
      <c r="H18" s="98"/>
      <c r="I18" s="92"/>
      <c r="J18" s="92"/>
      <c r="K18" s="22">
        <v>5</v>
      </c>
      <c r="L18" s="22">
        <v>1994</v>
      </c>
      <c r="M18" s="23" t="s">
        <v>445</v>
      </c>
      <c r="N18" s="24"/>
      <c r="O18" s="93"/>
      <c r="P18" s="93"/>
      <c r="Q18" s="24" t="s">
        <v>132</v>
      </c>
      <c r="R18" s="22" t="s">
        <v>310</v>
      </c>
      <c r="S18" s="80" t="s">
        <v>132</v>
      </c>
      <c r="T18" s="45" t="s">
        <v>142</v>
      </c>
      <c r="U18" s="45" t="s">
        <v>142</v>
      </c>
      <c r="V18" s="45"/>
      <c r="W18" s="129"/>
    </row>
    <row r="19" spans="1:23" s="78" customFormat="1">
      <c r="A19" s="22">
        <v>15</v>
      </c>
      <c r="B19" s="22" t="s">
        <v>263</v>
      </c>
      <c r="C19" s="20" t="s">
        <v>237</v>
      </c>
      <c r="D19" s="20" t="s">
        <v>485</v>
      </c>
      <c r="E19" s="22" t="s">
        <v>236</v>
      </c>
      <c r="F19" s="22">
        <v>11100</v>
      </c>
      <c r="G19" s="98">
        <v>179</v>
      </c>
      <c r="H19" s="98" t="s">
        <v>305</v>
      </c>
      <c r="I19" s="92" t="s">
        <v>41</v>
      </c>
      <c r="J19" s="92">
        <v>16550</v>
      </c>
      <c r="K19" s="22">
        <v>6</v>
      </c>
      <c r="L19" s="22">
        <v>1997</v>
      </c>
      <c r="M19" s="23" t="s">
        <v>446</v>
      </c>
      <c r="N19" s="83">
        <v>43433</v>
      </c>
      <c r="O19" s="93"/>
      <c r="P19" s="93"/>
      <c r="Q19" s="24" t="s">
        <v>132</v>
      </c>
      <c r="R19" s="22" t="s">
        <v>310</v>
      </c>
      <c r="S19" s="80" t="s">
        <v>132</v>
      </c>
      <c r="T19" s="45" t="s">
        <v>142</v>
      </c>
      <c r="U19" s="45" t="s">
        <v>142</v>
      </c>
      <c r="V19" s="45" t="s">
        <v>486</v>
      </c>
      <c r="W19" s="129"/>
    </row>
    <row r="20" spans="1:23" s="78" customFormat="1">
      <c r="A20" s="22">
        <v>16</v>
      </c>
      <c r="B20" s="22" t="s">
        <v>264</v>
      </c>
      <c r="C20" s="20" t="s">
        <v>243</v>
      </c>
      <c r="D20" s="20" t="s">
        <v>244</v>
      </c>
      <c r="E20" s="22" t="s">
        <v>140</v>
      </c>
      <c r="F20" s="22">
        <v>1747</v>
      </c>
      <c r="G20" s="98">
        <v>96</v>
      </c>
      <c r="H20" s="98" t="s">
        <v>482</v>
      </c>
      <c r="I20" s="92" t="s">
        <v>41</v>
      </c>
      <c r="J20" s="92">
        <v>1820</v>
      </c>
      <c r="K20" s="22">
        <v>5</v>
      </c>
      <c r="L20" s="22">
        <v>2003</v>
      </c>
      <c r="M20" s="23" t="s">
        <v>447</v>
      </c>
      <c r="N20" s="24"/>
      <c r="O20" s="93"/>
      <c r="P20" s="93"/>
      <c r="Q20" s="24" t="s">
        <v>132</v>
      </c>
      <c r="R20" s="22" t="s">
        <v>310</v>
      </c>
      <c r="S20" s="80" t="s">
        <v>132</v>
      </c>
      <c r="T20" s="45" t="s">
        <v>142</v>
      </c>
      <c r="U20" s="45" t="s">
        <v>142</v>
      </c>
      <c r="V20" s="45" t="s">
        <v>270</v>
      </c>
      <c r="W20" s="129"/>
    </row>
    <row r="21" spans="1:23" s="78" customFormat="1">
      <c r="A21" s="22">
        <v>17</v>
      </c>
      <c r="B21" s="22" t="s">
        <v>251</v>
      </c>
      <c r="C21" s="20" t="s">
        <v>221</v>
      </c>
      <c r="D21" s="20" t="s">
        <v>255</v>
      </c>
      <c r="E21" s="22" t="s">
        <v>236</v>
      </c>
      <c r="F21" s="22">
        <v>6871</v>
      </c>
      <c r="G21" s="98">
        <v>250</v>
      </c>
      <c r="H21" s="98" t="s">
        <v>305</v>
      </c>
      <c r="I21" s="92" t="s">
        <v>41</v>
      </c>
      <c r="J21" s="92">
        <v>18000</v>
      </c>
      <c r="K21" s="22">
        <v>6</v>
      </c>
      <c r="L21" s="22">
        <v>2012</v>
      </c>
      <c r="M21" s="23" t="s">
        <v>448</v>
      </c>
      <c r="N21" s="83">
        <v>43484</v>
      </c>
      <c r="O21" s="93">
        <v>665000</v>
      </c>
      <c r="P21" s="93" t="s">
        <v>619</v>
      </c>
      <c r="Q21" s="24" t="s">
        <v>132</v>
      </c>
      <c r="R21" s="22" t="s">
        <v>132</v>
      </c>
      <c r="S21" s="80" t="s">
        <v>132</v>
      </c>
      <c r="T21" s="45" t="s">
        <v>142</v>
      </c>
      <c r="U21" s="45" t="s">
        <v>267</v>
      </c>
      <c r="V21" s="45" t="s">
        <v>267</v>
      </c>
      <c r="W21" s="129"/>
    </row>
    <row r="22" spans="1:23" s="78" customFormat="1" ht="51">
      <c r="A22" s="22">
        <v>18</v>
      </c>
      <c r="B22" s="22" t="s">
        <v>252</v>
      </c>
      <c r="C22" s="20" t="s">
        <v>254</v>
      </c>
      <c r="D22" s="20"/>
      <c r="E22" s="22" t="s">
        <v>250</v>
      </c>
      <c r="F22" s="22" t="s">
        <v>18</v>
      </c>
      <c r="G22" s="22" t="s">
        <v>18</v>
      </c>
      <c r="H22" s="22" t="s">
        <v>18</v>
      </c>
      <c r="I22" s="92"/>
      <c r="J22" s="92"/>
      <c r="K22" s="22" t="s">
        <v>18</v>
      </c>
      <c r="L22" s="22">
        <v>2014</v>
      </c>
      <c r="M22" s="23" t="s">
        <v>449</v>
      </c>
      <c r="N22" s="24"/>
      <c r="O22" s="93">
        <v>63000</v>
      </c>
      <c r="P22" s="93" t="s">
        <v>620</v>
      </c>
      <c r="Q22" s="24" t="s">
        <v>132</v>
      </c>
      <c r="R22" s="22" t="s">
        <v>132</v>
      </c>
      <c r="S22" s="80" t="s">
        <v>132</v>
      </c>
      <c r="T22" s="45" t="s">
        <v>142</v>
      </c>
      <c r="U22" s="45" t="s">
        <v>142</v>
      </c>
      <c r="V22" s="45"/>
      <c r="W22" s="129"/>
    </row>
    <row r="23" spans="1:23" s="78" customFormat="1">
      <c r="A23" s="22">
        <v>19</v>
      </c>
      <c r="B23" s="22" t="s">
        <v>253</v>
      </c>
      <c r="C23" s="20" t="s">
        <v>224</v>
      </c>
      <c r="D23" s="20" t="s">
        <v>256</v>
      </c>
      <c r="E23" s="22" t="s">
        <v>236</v>
      </c>
      <c r="F23" s="22">
        <v>2798</v>
      </c>
      <c r="G23" s="98">
        <v>76</v>
      </c>
      <c r="H23" s="98" t="s">
        <v>305</v>
      </c>
      <c r="I23" s="92">
        <v>1000</v>
      </c>
      <c r="J23" s="92">
        <v>6500</v>
      </c>
      <c r="K23" s="22">
        <v>5</v>
      </c>
      <c r="L23" s="22">
        <v>1999</v>
      </c>
      <c r="M23" s="23" t="s">
        <v>450</v>
      </c>
      <c r="N23" s="24"/>
      <c r="O23" s="93"/>
      <c r="P23" s="93"/>
      <c r="Q23" s="24" t="s">
        <v>132</v>
      </c>
      <c r="R23" s="22" t="s">
        <v>310</v>
      </c>
      <c r="S23" s="80" t="s">
        <v>132</v>
      </c>
      <c r="T23" s="45" t="s">
        <v>142</v>
      </c>
      <c r="U23" s="45" t="s">
        <v>142</v>
      </c>
      <c r="V23" s="45" t="s">
        <v>480</v>
      </c>
      <c r="W23" s="129"/>
    </row>
    <row r="24" spans="1:23" s="78" customFormat="1">
      <c r="A24" s="22">
        <v>20</v>
      </c>
      <c r="B24" s="22" t="s">
        <v>273</v>
      </c>
      <c r="C24" s="20" t="s">
        <v>451</v>
      </c>
      <c r="D24" s="20">
        <v>331412</v>
      </c>
      <c r="E24" s="22" t="s">
        <v>140</v>
      </c>
      <c r="F24" s="22"/>
      <c r="G24" s="98"/>
      <c r="H24" s="98"/>
      <c r="I24" s="92"/>
      <c r="J24" s="92"/>
      <c r="K24" s="22"/>
      <c r="L24" s="22"/>
      <c r="M24" s="23" t="s">
        <v>395</v>
      </c>
      <c r="N24" s="24"/>
      <c r="O24" s="93"/>
      <c r="P24" s="93"/>
      <c r="Q24" s="24" t="s">
        <v>132</v>
      </c>
      <c r="R24" s="22" t="s">
        <v>310</v>
      </c>
      <c r="S24" s="80" t="s">
        <v>132</v>
      </c>
      <c r="T24" s="45" t="s">
        <v>142</v>
      </c>
      <c r="U24" s="45"/>
      <c r="V24" s="45"/>
      <c r="W24" s="129"/>
    </row>
    <row r="25" spans="1:23" s="78" customFormat="1">
      <c r="A25" s="22">
        <v>21</v>
      </c>
      <c r="B25" s="22" t="s">
        <v>139</v>
      </c>
      <c r="C25" s="20" t="s">
        <v>452</v>
      </c>
      <c r="D25" s="20" t="s">
        <v>453</v>
      </c>
      <c r="E25" s="22" t="s">
        <v>140</v>
      </c>
      <c r="F25" s="22">
        <v>1910</v>
      </c>
      <c r="G25" s="98">
        <v>74</v>
      </c>
      <c r="H25" s="98" t="s">
        <v>305</v>
      </c>
      <c r="I25" s="92" t="s">
        <v>41</v>
      </c>
      <c r="J25" s="92">
        <v>2115</v>
      </c>
      <c r="K25" s="22">
        <v>5</v>
      </c>
      <c r="L25" s="22">
        <v>2003</v>
      </c>
      <c r="M25" s="23" t="s">
        <v>141</v>
      </c>
      <c r="N25" s="24"/>
      <c r="O25" s="93"/>
      <c r="P25" s="93"/>
      <c r="Q25" s="24" t="s">
        <v>132</v>
      </c>
      <c r="R25" s="22" t="s">
        <v>310</v>
      </c>
      <c r="S25" s="80" t="s">
        <v>132</v>
      </c>
      <c r="T25" s="45" t="s">
        <v>142</v>
      </c>
      <c r="U25" s="45" t="s">
        <v>142</v>
      </c>
      <c r="V25" s="45" t="s">
        <v>270</v>
      </c>
      <c r="W25" s="129"/>
    </row>
    <row r="26" spans="1:23" s="78" customFormat="1">
      <c r="A26" s="22">
        <v>22</v>
      </c>
      <c r="B26" s="22" t="s">
        <v>144</v>
      </c>
      <c r="C26" s="20" t="s">
        <v>454</v>
      </c>
      <c r="D26" s="20"/>
      <c r="E26" s="22" t="s">
        <v>410</v>
      </c>
      <c r="F26" s="22" t="s">
        <v>18</v>
      </c>
      <c r="G26" s="22" t="s">
        <v>18</v>
      </c>
      <c r="H26" s="22" t="s">
        <v>18</v>
      </c>
      <c r="I26" s="92"/>
      <c r="J26" s="92"/>
      <c r="K26" s="22" t="s">
        <v>18</v>
      </c>
      <c r="L26" s="22"/>
      <c r="M26" s="23" t="s">
        <v>146</v>
      </c>
      <c r="N26" s="24"/>
      <c r="O26" s="93"/>
      <c r="P26" s="93"/>
      <c r="Q26" s="24" t="s">
        <v>132</v>
      </c>
      <c r="R26" s="22" t="s">
        <v>310</v>
      </c>
      <c r="S26" s="80" t="s">
        <v>132</v>
      </c>
      <c r="T26" s="45" t="s">
        <v>142</v>
      </c>
      <c r="U26" s="45"/>
      <c r="V26" s="45"/>
      <c r="W26" s="129"/>
    </row>
    <row r="27" spans="1:23" s="78" customFormat="1">
      <c r="A27" s="22">
        <v>23</v>
      </c>
      <c r="B27" s="22" t="s">
        <v>455</v>
      </c>
      <c r="C27" s="20" t="s">
        <v>456</v>
      </c>
      <c r="D27" s="20" t="s">
        <v>457</v>
      </c>
      <c r="E27" s="22" t="s">
        <v>236</v>
      </c>
      <c r="F27" s="22">
        <v>7300</v>
      </c>
      <c r="G27" s="98">
        <v>228</v>
      </c>
      <c r="H27" s="98" t="s">
        <v>305</v>
      </c>
      <c r="I27" s="92" t="s">
        <v>41</v>
      </c>
      <c r="J27" s="92">
        <v>16650</v>
      </c>
      <c r="K27" s="22">
        <v>3</v>
      </c>
      <c r="L27" s="22">
        <v>2000</v>
      </c>
      <c r="M27" s="23" t="s">
        <v>479</v>
      </c>
      <c r="N27" s="83">
        <v>43336</v>
      </c>
      <c r="O27" s="93"/>
      <c r="P27" s="93"/>
      <c r="Q27" s="24" t="s">
        <v>132</v>
      </c>
      <c r="R27" s="22" t="s">
        <v>310</v>
      </c>
      <c r="S27" s="80" t="s">
        <v>132</v>
      </c>
      <c r="T27" s="45" t="s">
        <v>142</v>
      </c>
      <c r="U27" s="45" t="s">
        <v>142</v>
      </c>
      <c r="V27" s="45" t="s">
        <v>265</v>
      </c>
      <c r="W27" s="129"/>
    </row>
    <row r="28" spans="1:23" s="78" customFormat="1">
      <c r="A28" s="22">
        <v>24</v>
      </c>
      <c r="B28" s="22" t="s">
        <v>458</v>
      </c>
      <c r="C28" s="20" t="s">
        <v>451</v>
      </c>
      <c r="D28" s="20" t="s">
        <v>331</v>
      </c>
      <c r="E28" s="22" t="s">
        <v>217</v>
      </c>
      <c r="F28" s="22"/>
      <c r="G28" s="98"/>
      <c r="H28" s="98"/>
      <c r="I28" s="92"/>
      <c r="J28" s="92"/>
      <c r="K28" s="22"/>
      <c r="L28" s="22"/>
      <c r="M28" s="23" t="s">
        <v>459</v>
      </c>
      <c r="N28" s="24"/>
      <c r="O28" s="93"/>
      <c r="P28" s="93"/>
      <c r="Q28" s="24" t="s">
        <v>132</v>
      </c>
      <c r="R28" s="22" t="s">
        <v>310</v>
      </c>
      <c r="S28" s="80" t="s">
        <v>132</v>
      </c>
      <c r="T28" s="45" t="s">
        <v>577</v>
      </c>
      <c r="U28" s="45" t="s">
        <v>577</v>
      </c>
      <c r="V28" s="45" t="s">
        <v>577</v>
      </c>
      <c r="W28" s="129"/>
    </row>
    <row r="29" spans="1:23" s="78" customFormat="1">
      <c r="A29" s="22">
        <v>25</v>
      </c>
      <c r="B29" s="22" t="s">
        <v>460</v>
      </c>
      <c r="C29" s="20" t="s">
        <v>461</v>
      </c>
      <c r="D29" s="20" t="s">
        <v>462</v>
      </c>
      <c r="E29" s="22" t="s">
        <v>478</v>
      </c>
      <c r="F29" s="22">
        <v>2499</v>
      </c>
      <c r="G29" s="98">
        <v>59</v>
      </c>
      <c r="H29" s="98" t="s">
        <v>305</v>
      </c>
      <c r="I29" s="92">
        <v>1470</v>
      </c>
      <c r="J29" s="92" t="s">
        <v>512</v>
      </c>
      <c r="K29" s="22">
        <v>3</v>
      </c>
      <c r="L29" s="22">
        <v>2002</v>
      </c>
      <c r="M29" s="23" t="s">
        <v>463</v>
      </c>
      <c r="N29" s="83">
        <v>43232</v>
      </c>
      <c r="O29" s="93"/>
      <c r="P29" s="93"/>
      <c r="Q29" s="24" t="s">
        <v>132</v>
      </c>
      <c r="R29" s="22" t="s">
        <v>310</v>
      </c>
      <c r="S29" s="80" t="s">
        <v>132</v>
      </c>
      <c r="T29" s="45" t="s">
        <v>142</v>
      </c>
      <c r="U29" s="45" t="s">
        <v>142</v>
      </c>
      <c r="V29" s="45" t="s">
        <v>265</v>
      </c>
      <c r="W29" s="129"/>
    </row>
    <row r="30" spans="1:23" s="78" customFormat="1">
      <c r="A30" s="22">
        <v>26</v>
      </c>
      <c r="B30" s="22" t="s">
        <v>464</v>
      </c>
      <c r="C30" s="20" t="s">
        <v>451</v>
      </c>
      <c r="D30" s="20" t="s">
        <v>465</v>
      </c>
      <c r="E30" s="22" t="s">
        <v>218</v>
      </c>
      <c r="F30" s="22">
        <v>2417</v>
      </c>
      <c r="G30" s="98">
        <v>66</v>
      </c>
      <c r="H30" s="98" t="s">
        <v>305</v>
      </c>
      <c r="I30" s="92">
        <v>840</v>
      </c>
      <c r="J30" s="92">
        <v>2900</v>
      </c>
      <c r="K30" s="22">
        <v>6</v>
      </c>
      <c r="L30" s="22">
        <v>2003</v>
      </c>
      <c r="M30" s="23" t="s">
        <v>466</v>
      </c>
      <c r="N30" s="24"/>
      <c r="O30" s="93"/>
      <c r="P30" s="93"/>
      <c r="Q30" s="24" t="s">
        <v>132</v>
      </c>
      <c r="R30" s="22" t="s">
        <v>310</v>
      </c>
      <c r="S30" s="80" t="s">
        <v>132</v>
      </c>
      <c r="T30" s="45" t="s">
        <v>142</v>
      </c>
      <c r="U30" s="45" t="s">
        <v>142</v>
      </c>
      <c r="V30" s="45" t="s">
        <v>270</v>
      </c>
      <c r="W30" s="129"/>
    </row>
    <row r="31" spans="1:23" s="78" customFormat="1">
      <c r="A31" s="22">
        <v>27</v>
      </c>
      <c r="B31" s="22" t="s">
        <v>467</v>
      </c>
      <c r="C31" s="20" t="s">
        <v>452</v>
      </c>
      <c r="D31" s="20" t="s">
        <v>468</v>
      </c>
      <c r="E31" s="22" t="s">
        <v>494</v>
      </c>
      <c r="F31" s="22">
        <v>1868</v>
      </c>
      <c r="G31" s="98">
        <v>51</v>
      </c>
      <c r="H31" s="98" t="s">
        <v>305</v>
      </c>
      <c r="I31" s="92" t="s">
        <v>41</v>
      </c>
      <c r="J31" s="92">
        <v>2205</v>
      </c>
      <c r="K31" s="22">
        <v>4</v>
      </c>
      <c r="L31" s="22">
        <v>2000</v>
      </c>
      <c r="M31" s="23" t="s">
        <v>469</v>
      </c>
      <c r="N31" s="24"/>
      <c r="O31" s="93"/>
      <c r="P31" s="93"/>
      <c r="Q31" s="24" t="s">
        <v>132</v>
      </c>
      <c r="R31" s="22" t="s">
        <v>310</v>
      </c>
      <c r="S31" s="80" t="s">
        <v>132</v>
      </c>
      <c r="T31" s="45" t="s">
        <v>142</v>
      </c>
      <c r="U31" s="45" t="s">
        <v>270</v>
      </c>
      <c r="V31" s="45" t="s">
        <v>270</v>
      </c>
      <c r="W31" s="129"/>
    </row>
    <row r="32" spans="1:23" s="78" customFormat="1">
      <c r="A32" s="22">
        <v>28</v>
      </c>
      <c r="B32" s="22" t="s">
        <v>470</v>
      </c>
      <c r="C32" s="20" t="s">
        <v>471</v>
      </c>
      <c r="D32" s="20" t="s">
        <v>472</v>
      </c>
      <c r="E32" s="22" t="s">
        <v>140</v>
      </c>
      <c r="F32" s="22">
        <v>1993</v>
      </c>
      <c r="G32" s="98">
        <v>105</v>
      </c>
      <c r="H32" s="98" t="s">
        <v>482</v>
      </c>
      <c r="I32" s="92" t="s">
        <v>41</v>
      </c>
      <c r="J32" s="92">
        <v>1945</v>
      </c>
      <c r="K32" s="22">
        <v>5</v>
      </c>
      <c r="L32" s="22">
        <v>2007</v>
      </c>
      <c r="M32" s="23" t="s">
        <v>473</v>
      </c>
      <c r="N32" s="24"/>
      <c r="O32" s="93"/>
      <c r="P32" s="93"/>
      <c r="Q32" s="24" t="s">
        <v>132</v>
      </c>
      <c r="R32" s="22" t="s">
        <v>310</v>
      </c>
      <c r="S32" s="80" t="s">
        <v>132</v>
      </c>
      <c r="T32" s="45" t="s">
        <v>142</v>
      </c>
      <c r="U32" s="45" t="s">
        <v>142</v>
      </c>
      <c r="V32" s="45" t="s">
        <v>270</v>
      </c>
      <c r="W32" s="129"/>
    </row>
    <row r="33" spans="1:23" s="78" customFormat="1">
      <c r="A33" s="22">
        <v>29</v>
      </c>
      <c r="B33" s="22" t="s">
        <v>474</v>
      </c>
      <c r="C33" s="20" t="s">
        <v>224</v>
      </c>
      <c r="D33" s="20" t="s">
        <v>487</v>
      </c>
      <c r="E33" s="22" t="s">
        <v>236</v>
      </c>
      <c r="F33" s="22">
        <v>6728</v>
      </c>
      <c r="G33" s="98">
        <v>206</v>
      </c>
      <c r="H33" s="98" t="s">
        <v>305</v>
      </c>
      <c r="I33" s="92" t="s">
        <v>41</v>
      </c>
      <c r="J33" s="92">
        <v>15000</v>
      </c>
      <c r="K33" s="22">
        <v>6</v>
      </c>
      <c r="L33" s="22">
        <v>2016</v>
      </c>
      <c r="M33" s="23" t="s">
        <v>475</v>
      </c>
      <c r="N33" s="83">
        <v>43452</v>
      </c>
      <c r="O33" s="93"/>
      <c r="P33" s="93"/>
      <c r="Q33" s="24" t="s">
        <v>132</v>
      </c>
      <c r="R33" s="22" t="s">
        <v>310</v>
      </c>
      <c r="S33" s="80" t="s">
        <v>132</v>
      </c>
      <c r="T33" s="45" t="s">
        <v>142</v>
      </c>
      <c r="U33" s="130" t="s">
        <v>476</v>
      </c>
      <c r="V33" s="130" t="s">
        <v>476</v>
      </c>
      <c r="W33" s="129"/>
    </row>
    <row r="34" spans="1:23" s="78" customFormat="1">
      <c r="A34" s="22">
        <v>30</v>
      </c>
      <c r="B34" s="22" t="s">
        <v>508</v>
      </c>
      <c r="C34" s="20" t="s">
        <v>222</v>
      </c>
      <c r="D34" s="20">
        <v>200</v>
      </c>
      <c r="E34" s="22" t="s">
        <v>509</v>
      </c>
      <c r="F34" s="22">
        <v>6842</v>
      </c>
      <c r="G34" s="98">
        <v>110</v>
      </c>
      <c r="H34" s="98" t="s">
        <v>305</v>
      </c>
      <c r="I34" s="92"/>
      <c r="J34" s="92">
        <v>10750</v>
      </c>
      <c r="K34" s="22">
        <v>2</v>
      </c>
      <c r="L34" s="22">
        <v>1989</v>
      </c>
      <c r="M34" s="23" t="s">
        <v>510</v>
      </c>
      <c r="N34" s="24"/>
      <c r="O34" s="93"/>
      <c r="P34" s="93"/>
      <c r="Q34" s="24" t="s">
        <v>132</v>
      </c>
      <c r="R34" s="22" t="s">
        <v>310</v>
      </c>
      <c r="S34" s="80" t="s">
        <v>132</v>
      </c>
      <c r="T34" s="45" t="s">
        <v>142</v>
      </c>
      <c r="U34" s="45" t="s">
        <v>142</v>
      </c>
      <c r="V34" s="45" t="s">
        <v>142</v>
      </c>
      <c r="W34" s="129"/>
    </row>
    <row r="35" spans="1:23" s="78" customFormat="1">
      <c r="A35" s="25"/>
      <c r="B35" s="44" t="s">
        <v>99</v>
      </c>
      <c r="C35" s="26"/>
      <c r="D35" s="26"/>
      <c r="E35" s="26"/>
      <c r="F35" s="26"/>
      <c r="G35" s="79"/>
      <c r="H35" s="79"/>
      <c r="I35" s="26"/>
      <c r="J35" s="26"/>
      <c r="K35" s="26"/>
      <c r="L35" s="26"/>
      <c r="M35" s="26"/>
      <c r="N35" s="26"/>
      <c r="O35" s="48"/>
      <c r="P35" s="48"/>
      <c r="Q35" s="26"/>
      <c r="R35" s="26"/>
      <c r="S35" s="26"/>
      <c r="T35" s="46"/>
      <c r="U35" s="46"/>
      <c r="V35" s="47"/>
      <c r="W35" s="81"/>
    </row>
    <row r="36" spans="1:23" s="91" customFormat="1">
      <c r="A36" s="22">
        <v>1</v>
      </c>
      <c r="B36" s="22" t="s">
        <v>299</v>
      </c>
      <c r="C36" s="20" t="s">
        <v>298</v>
      </c>
      <c r="D36" s="20" t="s">
        <v>303</v>
      </c>
      <c r="E36" s="22" t="s">
        <v>140</v>
      </c>
      <c r="F36" s="22">
        <v>1560</v>
      </c>
      <c r="G36" s="80">
        <v>73</v>
      </c>
      <c r="H36" s="80" t="s">
        <v>305</v>
      </c>
      <c r="I36" s="22" t="s">
        <v>41</v>
      </c>
      <c r="J36" s="22">
        <v>2060</v>
      </c>
      <c r="K36" s="22">
        <v>5</v>
      </c>
      <c r="L36" s="22">
        <v>2017</v>
      </c>
      <c r="M36" s="23" t="s">
        <v>300</v>
      </c>
      <c r="N36" s="24" t="s">
        <v>301</v>
      </c>
      <c r="O36" s="49">
        <v>56900</v>
      </c>
      <c r="P36" s="49" t="s">
        <v>619</v>
      </c>
      <c r="Q36" s="80" t="s">
        <v>132</v>
      </c>
      <c r="R36" s="22" t="s">
        <v>132</v>
      </c>
      <c r="S36" s="80" t="s">
        <v>132</v>
      </c>
      <c r="T36" s="45" t="s">
        <v>142</v>
      </c>
      <c r="U36" s="45" t="s">
        <v>143</v>
      </c>
      <c r="V36" s="45" t="s">
        <v>143</v>
      </c>
      <c r="W36" s="129"/>
    </row>
    <row r="37" spans="1:23" s="78" customFormat="1">
      <c r="A37" s="22">
        <v>2</v>
      </c>
      <c r="B37" s="22" t="s">
        <v>144</v>
      </c>
      <c r="C37" s="20" t="s">
        <v>145</v>
      </c>
      <c r="D37" s="20" t="s">
        <v>307</v>
      </c>
      <c r="E37" s="22" t="s">
        <v>216</v>
      </c>
      <c r="F37" s="22" t="s">
        <v>18</v>
      </c>
      <c r="G37" s="22" t="s">
        <v>18</v>
      </c>
      <c r="H37" s="22" t="s">
        <v>18</v>
      </c>
      <c r="I37" s="22">
        <v>510</v>
      </c>
      <c r="J37" s="22">
        <v>750</v>
      </c>
      <c r="K37" s="22" t="s">
        <v>18</v>
      </c>
      <c r="L37" s="22">
        <v>1995</v>
      </c>
      <c r="M37" s="23" t="s">
        <v>146</v>
      </c>
      <c r="N37" s="24" t="s">
        <v>308</v>
      </c>
      <c r="O37" s="49"/>
      <c r="P37" s="49"/>
      <c r="Q37" s="80" t="s">
        <v>132</v>
      </c>
      <c r="R37" s="22" t="s">
        <v>310</v>
      </c>
      <c r="S37" s="22" t="s">
        <v>310</v>
      </c>
      <c r="T37" s="45" t="s">
        <v>142</v>
      </c>
      <c r="U37" s="45" t="s">
        <v>143</v>
      </c>
      <c r="V37" s="45" t="s">
        <v>143</v>
      </c>
      <c r="W37" s="81"/>
    </row>
    <row r="38" spans="1:23" s="78" customFormat="1">
      <c r="A38" s="25"/>
      <c r="B38" s="44" t="s">
        <v>101</v>
      </c>
      <c r="C38" s="26"/>
      <c r="D38" s="26"/>
      <c r="E38" s="26"/>
      <c r="F38" s="26"/>
      <c r="G38" s="79"/>
      <c r="H38" s="79"/>
      <c r="I38" s="26"/>
      <c r="J38" s="26"/>
      <c r="K38" s="26"/>
      <c r="L38" s="26"/>
      <c r="M38" s="26"/>
      <c r="N38" s="26"/>
      <c r="O38" s="48"/>
      <c r="P38" s="48"/>
      <c r="Q38" s="26"/>
      <c r="R38" s="26"/>
      <c r="S38" s="26"/>
      <c r="T38" s="46"/>
      <c r="U38" s="46"/>
      <c r="V38" s="47"/>
      <c r="W38" s="81"/>
    </row>
    <row r="39" spans="1:23" s="78" customFormat="1">
      <c r="A39" s="22">
        <v>1</v>
      </c>
      <c r="B39" s="22" t="s">
        <v>329</v>
      </c>
      <c r="C39" s="20" t="s">
        <v>327</v>
      </c>
      <c r="D39" s="20" t="s">
        <v>328</v>
      </c>
      <c r="E39" s="22" t="s">
        <v>333</v>
      </c>
      <c r="F39" s="22">
        <v>2417</v>
      </c>
      <c r="G39" s="80">
        <v>51.5</v>
      </c>
      <c r="H39" s="80" t="s">
        <v>305</v>
      </c>
      <c r="I39" s="22">
        <v>800</v>
      </c>
      <c r="J39" s="22">
        <v>2900</v>
      </c>
      <c r="K39" s="22">
        <v>9</v>
      </c>
      <c r="L39" s="22">
        <v>1999</v>
      </c>
      <c r="M39" s="23" t="s">
        <v>334</v>
      </c>
      <c r="N39" s="83">
        <v>43215</v>
      </c>
      <c r="O39" s="49"/>
      <c r="P39" s="49"/>
      <c r="Q39" s="80" t="s">
        <v>132</v>
      </c>
      <c r="R39" s="22" t="s">
        <v>310</v>
      </c>
      <c r="S39" s="80" t="s">
        <v>132</v>
      </c>
      <c r="T39" s="45" t="s">
        <v>142</v>
      </c>
      <c r="U39" s="45" t="s">
        <v>324</v>
      </c>
      <c r="V39" s="45" t="s">
        <v>324</v>
      </c>
      <c r="W39" s="81"/>
    </row>
    <row r="40" spans="1:23" s="78" customFormat="1">
      <c r="A40" s="25"/>
      <c r="B40" s="44" t="s">
        <v>103</v>
      </c>
      <c r="C40" s="26"/>
      <c r="D40" s="26"/>
      <c r="E40" s="26"/>
      <c r="F40" s="26"/>
      <c r="G40" s="79"/>
      <c r="H40" s="79"/>
      <c r="I40" s="26"/>
      <c r="J40" s="26"/>
      <c r="K40" s="26"/>
      <c r="L40" s="26"/>
      <c r="M40" s="26"/>
      <c r="N40" s="26"/>
      <c r="O40" s="48"/>
      <c r="P40" s="48"/>
      <c r="Q40" s="26"/>
      <c r="R40" s="26"/>
      <c r="S40" s="26"/>
      <c r="T40" s="46"/>
      <c r="U40" s="46"/>
      <c r="V40" s="47"/>
      <c r="W40" s="81"/>
    </row>
    <row r="41" spans="1:23" s="78" customFormat="1">
      <c r="A41" s="22">
        <v>1</v>
      </c>
      <c r="B41" s="22" t="s">
        <v>408</v>
      </c>
      <c r="C41" s="20" t="s">
        <v>145</v>
      </c>
      <c r="D41" s="20" t="s">
        <v>409</v>
      </c>
      <c r="E41" s="22" t="s">
        <v>410</v>
      </c>
      <c r="F41" s="22" t="s">
        <v>18</v>
      </c>
      <c r="G41" s="22" t="s">
        <v>18</v>
      </c>
      <c r="H41" s="22" t="s">
        <v>18</v>
      </c>
      <c r="I41" s="80">
        <v>435</v>
      </c>
      <c r="J41" s="22">
        <v>550</v>
      </c>
      <c r="K41" s="22" t="s">
        <v>18</v>
      </c>
      <c r="L41" s="22">
        <v>2009</v>
      </c>
      <c r="M41" s="22" t="s">
        <v>411</v>
      </c>
      <c r="N41" s="83"/>
      <c r="O41" s="49"/>
      <c r="P41" s="49"/>
      <c r="Q41" s="80" t="s">
        <v>132</v>
      </c>
      <c r="R41" s="22" t="s">
        <v>310</v>
      </c>
      <c r="S41" s="22" t="s">
        <v>310</v>
      </c>
      <c r="T41" s="45" t="s">
        <v>412</v>
      </c>
      <c r="U41" s="45" t="s">
        <v>412</v>
      </c>
      <c r="V41" s="45" t="s">
        <v>412</v>
      </c>
      <c r="W41" s="81"/>
    </row>
    <row r="42" spans="1:23" s="78" customFormat="1">
      <c r="A42" s="25"/>
      <c r="B42" s="44" t="s">
        <v>400</v>
      </c>
      <c r="C42" s="26"/>
      <c r="D42" s="26"/>
      <c r="E42" s="26"/>
      <c r="F42" s="26"/>
      <c r="G42" s="79"/>
      <c r="H42" s="79"/>
      <c r="I42" s="26"/>
      <c r="J42" s="26"/>
      <c r="K42" s="26"/>
      <c r="L42" s="26"/>
      <c r="M42" s="26"/>
      <c r="N42" s="26"/>
      <c r="O42" s="48"/>
      <c r="P42" s="48"/>
      <c r="Q42" s="26"/>
      <c r="R42" s="26"/>
      <c r="S42" s="26"/>
      <c r="T42" s="46"/>
      <c r="U42" s="46"/>
      <c r="V42" s="47"/>
      <c r="W42" s="81"/>
    </row>
    <row r="43" spans="1:23" s="78" customFormat="1" ht="25.5">
      <c r="A43" s="22">
        <v>2</v>
      </c>
      <c r="B43" s="22" t="s">
        <v>273</v>
      </c>
      <c r="C43" s="20" t="s">
        <v>225</v>
      </c>
      <c r="D43" s="20">
        <v>331412</v>
      </c>
      <c r="E43" s="22" t="s">
        <v>140</v>
      </c>
      <c r="F43" s="22">
        <v>2417</v>
      </c>
      <c r="G43" s="98"/>
      <c r="H43" s="98"/>
      <c r="I43" s="22"/>
      <c r="J43" s="22">
        <v>2900</v>
      </c>
      <c r="K43" s="22">
        <v>9</v>
      </c>
      <c r="L43" s="22">
        <v>2000</v>
      </c>
      <c r="M43" s="23" t="s">
        <v>395</v>
      </c>
      <c r="N43" s="83">
        <v>43342</v>
      </c>
      <c r="O43" s="49"/>
      <c r="P43" s="49"/>
      <c r="Q43" s="80" t="s">
        <v>132</v>
      </c>
      <c r="R43" s="22" t="s">
        <v>310</v>
      </c>
      <c r="S43" s="80" t="s">
        <v>132</v>
      </c>
      <c r="T43" s="45" t="s">
        <v>142</v>
      </c>
      <c r="U43" s="45" t="s">
        <v>272</v>
      </c>
      <c r="V43" s="45"/>
      <c r="W43" s="81"/>
    </row>
    <row r="44" spans="1:23" s="78" customFormat="1">
      <c r="A44" s="31"/>
      <c r="B44" s="131"/>
      <c r="C44" s="28"/>
      <c r="D44" s="28"/>
      <c r="E44" s="29"/>
      <c r="F44" s="29"/>
      <c r="G44" s="28"/>
      <c r="H44" s="28"/>
      <c r="I44" s="29"/>
      <c r="J44" s="29"/>
      <c r="K44" s="30"/>
      <c r="L44" s="32"/>
      <c r="M44" s="28"/>
      <c r="N44" s="81"/>
      <c r="O44" s="81"/>
      <c r="P44" s="81"/>
      <c r="Q44" s="81"/>
      <c r="R44" s="81"/>
      <c r="S44" s="81"/>
      <c r="T44" s="81"/>
      <c r="U44" s="81"/>
      <c r="V44" s="81"/>
      <c r="W44" s="81"/>
    </row>
    <row r="45" spans="1:23" s="78" customFormat="1">
      <c r="A45" s="210"/>
      <c r="B45" s="206" t="s">
        <v>227</v>
      </c>
      <c r="C45" s="211"/>
      <c r="D45" s="211"/>
      <c r="E45" s="212"/>
      <c r="F45" s="212"/>
      <c r="G45" s="211"/>
      <c r="H45" s="212"/>
      <c r="I45" s="212"/>
      <c r="J45" s="212"/>
      <c r="K45" s="213"/>
      <c r="L45" s="132"/>
      <c r="M45" s="81"/>
      <c r="N45" s="81"/>
      <c r="O45" s="81"/>
      <c r="P45" s="81"/>
      <c r="Q45" s="81"/>
      <c r="R45" s="81"/>
      <c r="S45" s="81"/>
      <c r="T45" s="81"/>
      <c r="U45" s="81"/>
      <c r="V45" s="81"/>
      <c r="W45" s="81"/>
    </row>
    <row r="46" spans="1:23" s="81" customFormat="1" ht="18.75" customHeight="1">
      <c r="A46" s="285" t="s">
        <v>0</v>
      </c>
      <c r="B46" s="286" t="s">
        <v>86</v>
      </c>
      <c r="C46" s="286" t="s">
        <v>58</v>
      </c>
      <c r="D46" s="286" t="s">
        <v>68</v>
      </c>
      <c r="E46" s="288" t="s">
        <v>64</v>
      </c>
      <c r="F46" s="288" t="s">
        <v>36</v>
      </c>
      <c r="G46" s="288" t="s">
        <v>59</v>
      </c>
      <c r="H46" s="289" t="s">
        <v>67</v>
      </c>
      <c r="I46" s="286" t="s">
        <v>34</v>
      </c>
      <c r="J46" s="285" t="s">
        <v>1</v>
      </c>
      <c r="K46" s="285"/>
      <c r="L46" s="132"/>
    </row>
    <row r="47" spans="1:23" s="81" customFormat="1" ht="18.75" customHeight="1">
      <c r="A47" s="285"/>
      <c r="B47" s="286"/>
      <c r="C47" s="286"/>
      <c r="D47" s="286"/>
      <c r="E47" s="288"/>
      <c r="F47" s="288"/>
      <c r="G47" s="288"/>
      <c r="H47" s="289"/>
      <c r="I47" s="286"/>
      <c r="J47" s="121" t="s">
        <v>15</v>
      </c>
      <c r="K47" s="121" t="s">
        <v>62</v>
      </c>
      <c r="L47" s="132"/>
    </row>
    <row r="48" spans="1:23" s="78" customFormat="1">
      <c r="A48" s="25"/>
      <c r="B48" s="44" t="s">
        <v>511</v>
      </c>
      <c r="C48" s="26"/>
      <c r="D48" s="26"/>
      <c r="E48" s="26"/>
      <c r="F48" s="26"/>
      <c r="G48" s="79"/>
      <c r="H48" s="26"/>
      <c r="I48" s="26"/>
      <c r="J48" s="26"/>
      <c r="K48" s="27"/>
      <c r="L48" s="132"/>
      <c r="M48" s="81"/>
      <c r="N48" s="81"/>
      <c r="O48" s="81"/>
      <c r="P48" s="81"/>
      <c r="Q48" s="81"/>
      <c r="R48" s="81"/>
      <c r="S48" s="81"/>
      <c r="T48" s="133"/>
      <c r="U48" s="81"/>
      <c r="V48" s="81"/>
      <c r="W48" s="81"/>
    </row>
    <row r="49" spans="1:23" s="78" customFormat="1" ht="25.5">
      <c r="A49" s="37">
        <v>1</v>
      </c>
      <c r="B49" s="37" t="s">
        <v>568</v>
      </c>
      <c r="C49" s="37" t="s">
        <v>569</v>
      </c>
      <c r="D49" s="37" t="s">
        <v>574</v>
      </c>
      <c r="E49" s="37"/>
      <c r="F49" s="37">
        <v>1</v>
      </c>
      <c r="G49" s="99">
        <v>42149</v>
      </c>
      <c r="H49" s="82">
        <v>11931</v>
      </c>
      <c r="I49" s="39" t="s">
        <v>572</v>
      </c>
      <c r="J49" s="37" t="s">
        <v>132</v>
      </c>
      <c r="K49" s="80" t="s">
        <v>132</v>
      </c>
      <c r="L49" s="132"/>
      <c r="M49" s="81"/>
      <c r="N49" s="81"/>
      <c r="O49" s="81"/>
      <c r="P49" s="81"/>
      <c r="Q49" s="81"/>
      <c r="R49" s="81"/>
      <c r="S49" s="81"/>
      <c r="T49" s="81"/>
      <c r="U49" s="81"/>
      <c r="V49" s="81"/>
      <c r="W49" s="81"/>
    </row>
    <row r="50" spans="1:23" s="78" customFormat="1" ht="25.5">
      <c r="A50" s="37">
        <v>2</v>
      </c>
      <c r="B50" s="37" t="s">
        <v>570</v>
      </c>
      <c r="C50" s="37" t="s">
        <v>569</v>
      </c>
      <c r="D50" s="37" t="s">
        <v>575</v>
      </c>
      <c r="E50" s="37"/>
      <c r="F50" s="37">
        <v>1</v>
      </c>
      <c r="G50" s="99">
        <v>41535</v>
      </c>
      <c r="H50" s="82">
        <v>10000</v>
      </c>
      <c r="I50" s="39" t="s">
        <v>572</v>
      </c>
      <c r="J50" s="37" t="s">
        <v>132</v>
      </c>
      <c r="K50" s="80" t="s">
        <v>132</v>
      </c>
      <c r="L50" s="132"/>
      <c r="M50" s="81"/>
      <c r="N50" s="81"/>
      <c r="O50" s="81"/>
      <c r="P50" s="81"/>
      <c r="Q50" s="81"/>
      <c r="R50" s="81"/>
      <c r="S50" s="81"/>
      <c r="T50" s="81"/>
      <c r="U50" s="81"/>
      <c r="V50" s="81"/>
      <c r="W50" s="81"/>
    </row>
    <row r="51" spans="1:23" s="78" customFormat="1" ht="25.5">
      <c r="A51" s="37">
        <v>3</v>
      </c>
      <c r="B51" s="37" t="s">
        <v>571</v>
      </c>
      <c r="C51" s="37" t="s">
        <v>569</v>
      </c>
      <c r="D51" s="37" t="s">
        <v>576</v>
      </c>
      <c r="E51" s="37"/>
      <c r="F51" s="37">
        <v>1</v>
      </c>
      <c r="G51" s="99">
        <v>42852</v>
      </c>
      <c r="H51" s="82">
        <v>11439</v>
      </c>
      <c r="I51" s="39" t="s">
        <v>573</v>
      </c>
      <c r="J51" s="37" t="s">
        <v>132</v>
      </c>
      <c r="K51" s="80" t="s">
        <v>132</v>
      </c>
      <c r="L51" s="132"/>
      <c r="M51" s="81"/>
      <c r="N51" s="81"/>
      <c r="O51" s="81"/>
      <c r="P51" s="81"/>
      <c r="Q51" s="81"/>
      <c r="R51" s="81"/>
      <c r="S51" s="81"/>
      <c r="T51" s="81"/>
      <c r="U51" s="81"/>
      <c r="V51" s="81"/>
      <c r="W51" s="81"/>
    </row>
    <row r="52" spans="1:23" s="78" customFormat="1">
      <c r="A52" s="25"/>
      <c r="B52" s="44" t="s">
        <v>101</v>
      </c>
      <c r="C52" s="26"/>
      <c r="D52" s="26"/>
      <c r="E52" s="26"/>
      <c r="F52" s="26"/>
      <c r="G52" s="79"/>
      <c r="H52" s="26"/>
      <c r="I52" s="26"/>
      <c r="J52" s="26"/>
      <c r="K52" s="27"/>
      <c r="L52" s="132"/>
      <c r="M52" s="81"/>
      <c r="N52" s="81"/>
      <c r="O52" s="81"/>
      <c r="P52" s="81"/>
      <c r="Q52" s="81"/>
      <c r="R52" s="81"/>
      <c r="S52" s="81"/>
      <c r="T52" s="133"/>
      <c r="U52" s="81"/>
      <c r="V52" s="81"/>
      <c r="W52" s="81"/>
    </row>
    <row r="53" spans="1:23" s="78" customFormat="1">
      <c r="A53" s="37">
        <v>1</v>
      </c>
      <c r="B53" s="37" t="s">
        <v>332</v>
      </c>
      <c r="C53" s="37" t="s">
        <v>622</v>
      </c>
      <c r="D53" s="38"/>
      <c r="E53" s="37"/>
      <c r="F53" s="37"/>
      <c r="G53" s="37"/>
      <c r="H53" s="82">
        <v>9000</v>
      </c>
      <c r="I53" s="39" t="s">
        <v>330</v>
      </c>
      <c r="J53" s="37" t="s">
        <v>132</v>
      </c>
      <c r="K53" s="37" t="s">
        <v>132</v>
      </c>
      <c r="L53" s="132"/>
      <c r="M53" s="81"/>
      <c r="N53" s="81"/>
      <c r="O53" s="81"/>
      <c r="P53" s="81"/>
      <c r="Q53" s="81"/>
      <c r="R53" s="81"/>
      <c r="S53" s="81"/>
      <c r="T53" s="81"/>
      <c r="U53" s="81"/>
      <c r="V53" s="81"/>
      <c r="W53" s="81"/>
    </row>
    <row r="54" spans="1:23" s="78" customFormat="1" ht="25.5">
      <c r="A54" s="37">
        <v>2</v>
      </c>
      <c r="B54" s="37"/>
      <c r="C54" s="37" t="s">
        <v>119</v>
      </c>
      <c r="D54" s="38"/>
      <c r="E54" s="37"/>
      <c r="F54" s="37"/>
      <c r="G54" s="37"/>
      <c r="H54" s="82">
        <v>8000</v>
      </c>
      <c r="I54" s="39" t="s">
        <v>330</v>
      </c>
      <c r="J54" s="37" t="s">
        <v>132</v>
      </c>
      <c r="K54" s="37" t="s">
        <v>132</v>
      </c>
      <c r="L54" s="132"/>
      <c r="M54" s="81"/>
      <c r="N54" s="81"/>
      <c r="O54" s="81"/>
      <c r="P54" s="81"/>
      <c r="Q54" s="81"/>
      <c r="R54" s="81"/>
      <c r="S54" s="81"/>
      <c r="T54" s="81"/>
      <c r="U54" s="81"/>
      <c r="V54" s="81"/>
      <c r="W54" s="81"/>
    </row>
    <row r="55" spans="1:23" s="78" customFormat="1">
      <c r="A55" s="81"/>
      <c r="B55" s="81"/>
      <c r="C55" s="81"/>
      <c r="D55" s="81"/>
      <c r="E55" s="81"/>
      <c r="F55" s="81"/>
      <c r="G55" s="19"/>
      <c r="H55" s="19"/>
      <c r="I55" s="81"/>
      <c r="J55" s="81"/>
      <c r="K55" s="81"/>
      <c r="L55" s="81"/>
      <c r="M55" s="81"/>
      <c r="N55" s="81"/>
      <c r="O55" s="81"/>
      <c r="P55" s="81"/>
      <c r="Q55" s="81"/>
      <c r="R55" s="81"/>
      <c r="S55" s="81"/>
      <c r="T55" s="81"/>
      <c r="U55" s="81"/>
      <c r="V55" s="81"/>
      <c r="W55" s="81"/>
    </row>
    <row r="56" spans="1:23" customFormat="1" ht="15">
      <c r="A56" s="132"/>
      <c r="B56" s="132"/>
      <c r="C56" s="132"/>
      <c r="D56" s="132"/>
      <c r="E56" s="132"/>
      <c r="F56" s="132"/>
      <c r="G56" s="132"/>
      <c r="H56" s="132"/>
      <c r="I56" s="132"/>
      <c r="J56" s="132"/>
      <c r="K56" s="132"/>
      <c r="L56" s="132"/>
      <c r="M56" s="132"/>
      <c r="N56" s="132"/>
      <c r="O56" s="132"/>
      <c r="P56" s="132"/>
      <c r="Q56" s="132"/>
      <c r="R56" s="132"/>
      <c r="S56" s="132"/>
      <c r="T56" s="132"/>
      <c r="U56" s="132"/>
      <c r="V56" s="132"/>
      <c r="W56" s="132"/>
    </row>
    <row r="57" spans="1:23" customFormat="1" ht="15">
      <c r="A57" s="132"/>
      <c r="B57" s="132"/>
      <c r="C57" s="132"/>
      <c r="D57" s="132"/>
      <c r="E57" s="132"/>
      <c r="F57" s="132"/>
      <c r="G57" s="132"/>
      <c r="H57" s="132"/>
      <c r="I57" s="132"/>
      <c r="J57" s="132"/>
      <c r="K57" s="132"/>
      <c r="L57" s="132"/>
      <c r="M57" s="132"/>
      <c r="N57" s="132"/>
      <c r="O57" s="132"/>
      <c r="P57" s="132"/>
      <c r="Q57" s="132"/>
      <c r="R57" s="132"/>
      <c r="S57" s="132"/>
      <c r="T57" s="132"/>
      <c r="U57" s="132"/>
      <c r="V57" s="132"/>
      <c r="W57" s="132"/>
    </row>
    <row r="58" spans="1:23" customFormat="1" ht="15">
      <c r="A58" s="132"/>
      <c r="B58" s="132"/>
      <c r="C58" s="132"/>
      <c r="D58" s="132"/>
      <c r="E58" s="132"/>
      <c r="F58" s="132"/>
      <c r="G58" s="132"/>
      <c r="H58" s="132"/>
      <c r="I58" s="132"/>
      <c r="J58" s="132"/>
      <c r="K58" s="132"/>
      <c r="L58" s="132"/>
      <c r="M58" s="132"/>
      <c r="N58" s="132"/>
      <c r="O58" s="132"/>
      <c r="P58" s="132"/>
      <c r="Q58" s="132"/>
      <c r="R58" s="132"/>
      <c r="S58" s="132"/>
      <c r="T58" s="132"/>
      <c r="U58" s="132"/>
      <c r="V58" s="132"/>
      <c r="W58" s="132"/>
    </row>
    <row r="59" spans="1:23" customFormat="1" ht="15">
      <c r="A59" s="132"/>
      <c r="B59" s="132"/>
      <c r="C59" s="132"/>
      <c r="D59" s="132"/>
      <c r="E59" s="132"/>
      <c r="F59" s="132"/>
      <c r="G59" s="132"/>
      <c r="H59" s="132"/>
      <c r="I59" s="132"/>
      <c r="J59" s="132"/>
      <c r="K59" s="132"/>
      <c r="L59" s="132"/>
      <c r="M59" s="132"/>
      <c r="N59" s="132"/>
      <c r="O59" s="132"/>
      <c r="P59" s="132"/>
      <c r="Q59" s="132"/>
      <c r="R59" s="132"/>
      <c r="S59" s="132"/>
      <c r="T59" s="132"/>
      <c r="U59" s="132"/>
      <c r="V59" s="132"/>
      <c r="W59" s="132"/>
    </row>
    <row r="60" spans="1:23" customFormat="1" ht="15">
      <c r="A60" s="132"/>
      <c r="B60" s="132"/>
      <c r="C60" s="132"/>
      <c r="D60" s="132"/>
      <c r="E60" s="132"/>
      <c r="F60" s="132"/>
      <c r="G60" s="132"/>
      <c r="H60" s="132"/>
      <c r="I60" s="132"/>
      <c r="J60" s="132"/>
      <c r="K60" s="132"/>
      <c r="L60" s="132"/>
      <c r="M60" s="132"/>
      <c r="N60" s="132"/>
      <c r="O60" s="132"/>
      <c r="P60" s="132"/>
      <c r="Q60" s="132"/>
      <c r="R60" s="132"/>
      <c r="S60" s="132"/>
      <c r="T60" s="132"/>
      <c r="U60" s="132"/>
      <c r="V60" s="132"/>
      <c r="W60" s="132"/>
    </row>
    <row r="61" spans="1:23" customFormat="1" ht="15">
      <c r="A61" s="132"/>
      <c r="B61" s="132"/>
      <c r="C61" s="132"/>
      <c r="D61" s="132"/>
      <c r="E61" s="132"/>
      <c r="F61" s="132"/>
      <c r="G61" s="132"/>
      <c r="H61" s="132"/>
      <c r="I61" s="132"/>
      <c r="J61" s="132"/>
      <c r="K61" s="132"/>
      <c r="L61" s="132"/>
      <c r="M61" s="132"/>
      <c r="N61" s="132"/>
      <c r="O61" s="132"/>
      <c r="P61" s="132"/>
      <c r="Q61" s="132"/>
      <c r="R61" s="132"/>
      <c r="S61" s="132"/>
      <c r="T61" s="132"/>
      <c r="U61" s="132"/>
      <c r="V61" s="132"/>
      <c r="W61" s="132"/>
    </row>
    <row r="62" spans="1:23" customFormat="1" ht="15">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c r="B63" s="132"/>
      <c r="C63" s="132"/>
    </row>
    <row r="64" spans="1:23">
      <c r="B64" s="132"/>
      <c r="C64" s="132"/>
    </row>
    <row r="65" spans="2:3">
      <c r="B65" s="132"/>
      <c r="C65" s="132"/>
    </row>
    <row r="66" spans="2:3">
      <c r="B66" s="132"/>
      <c r="C66" s="132"/>
    </row>
    <row r="67" spans="2:3">
      <c r="B67" s="132"/>
      <c r="C67" s="132"/>
    </row>
    <row r="68" spans="2:3">
      <c r="B68" s="132"/>
      <c r="C68" s="132"/>
    </row>
    <row r="69" spans="2:3">
      <c r="B69" s="132"/>
      <c r="C69" s="132"/>
    </row>
    <row r="70" spans="2:3">
      <c r="B70" s="132"/>
      <c r="C70" s="132"/>
    </row>
    <row r="71" spans="2:3">
      <c r="B71" s="132"/>
      <c r="C71" s="132"/>
    </row>
    <row r="72" spans="2:3">
      <c r="B72" s="132"/>
      <c r="C72" s="132"/>
    </row>
    <row r="73" spans="2:3">
      <c r="B73" s="132"/>
      <c r="C73" s="132"/>
    </row>
    <row r="74" spans="2:3">
      <c r="B74" s="132"/>
      <c r="C74" s="132"/>
    </row>
    <row r="75" spans="2:3">
      <c r="B75" s="132"/>
      <c r="C75" s="132"/>
    </row>
    <row r="76" spans="2:3">
      <c r="B76" s="132"/>
      <c r="C76" s="132"/>
    </row>
    <row r="77" spans="2:3">
      <c r="B77" s="132"/>
      <c r="C77" s="132"/>
    </row>
    <row r="78" spans="2:3">
      <c r="B78" s="132"/>
      <c r="C78" s="132"/>
    </row>
    <row r="79" spans="2:3">
      <c r="B79" s="132"/>
      <c r="C79" s="132"/>
    </row>
    <row r="80" spans="2:3">
      <c r="B80" s="132"/>
      <c r="C80" s="132"/>
    </row>
    <row r="81" spans="2:3">
      <c r="B81" s="132"/>
      <c r="C81" s="132"/>
    </row>
    <row r="82" spans="2:3">
      <c r="B82" s="132"/>
      <c r="C82" s="132"/>
    </row>
    <row r="83" spans="2:3">
      <c r="B83" s="132"/>
      <c r="C83" s="132"/>
    </row>
    <row r="84" spans="2:3">
      <c r="B84" s="132"/>
      <c r="C84" s="132"/>
    </row>
    <row r="85" spans="2:3">
      <c r="B85" s="132"/>
      <c r="C85" s="132"/>
    </row>
    <row r="86" spans="2:3">
      <c r="B86" s="132"/>
      <c r="C86" s="132"/>
    </row>
    <row r="87" spans="2:3">
      <c r="B87" s="132"/>
      <c r="C87" s="132"/>
    </row>
    <row r="88" spans="2:3">
      <c r="B88" s="132"/>
      <c r="C88" s="132"/>
    </row>
    <row r="89" spans="2:3">
      <c r="B89" s="132"/>
      <c r="C89" s="132"/>
    </row>
    <row r="90" spans="2:3">
      <c r="B90" s="132"/>
      <c r="C90" s="132"/>
    </row>
    <row r="91" spans="2:3">
      <c r="B91" s="132"/>
      <c r="C91" s="132"/>
    </row>
    <row r="92" spans="2:3">
      <c r="B92" s="132"/>
      <c r="C92" s="132"/>
    </row>
    <row r="93" spans="2:3">
      <c r="B93" s="132"/>
      <c r="C93" s="132"/>
    </row>
    <row r="94" spans="2:3">
      <c r="B94" s="132"/>
      <c r="C94" s="132"/>
    </row>
    <row r="95" spans="2:3">
      <c r="B95" s="132"/>
      <c r="C95" s="132"/>
    </row>
    <row r="96" spans="2:3">
      <c r="B96" s="132"/>
      <c r="C96" s="132"/>
    </row>
    <row r="97" spans="2:3">
      <c r="B97" s="132"/>
      <c r="C97" s="132"/>
    </row>
    <row r="98" spans="2:3">
      <c r="B98" s="132"/>
      <c r="C98" s="132"/>
    </row>
    <row r="99" spans="2:3">
      <c r="B99" s="132"/>
      <c r="C99" s="132"/>
    </row>
    <row r="100" spans="2:3">
      <c r="B100" s="132"/>
      <c r="C100" s="132"/>
    </row>
    <row r="101" spans="2:3">
      <c r="B101" s="132"/>
      <c r="C101" s="132"/>
    </row>
    <row r="102" spans="2:3">
      <c r="B102" s="132"/>
      <c r="C102" s="132"/>
    </row>
    <row r="103" spans="2:3">
      <c r="B103" s="132"/>
      <c r="C103" s="132"/>
    </row>
    <row r="104" spans="2:3">
      <c r="B104" s="132"/>
      <c r="C104" s="132"/>
    </row>
    <row r="105" spans="2:3">
      <c r="B105" s="132"/>
      <c r="C105" s="132"/>
    </row>
    <row r="106" spans="2:3">
      <c r="B106" s="132"/>
      <c r="C106" s="132"/>
    </row>
    <row r="107" spans="2:3">
      <c r="B107" s="132"/>
      <c r="C107" s="132"/>
    </row>
    <row r="108" spans="2:3">
      <c r="B108" s="132"/>
      <c r="C108" s="132"/>
    </row>
    <row r="109" spans="2:3">
      <c r="B109" s="132"/>
      <c r="C109" s="132"/>
    </row>
    <row r="110" spans="2:3">
      <c r="B110" s="132"/>
      <c r="C110" s="132"/>
    </row>
    <row r="111" spans="2:3">
      <c r="B111" s="132"/>
      <c r="C111" s="132"/>
    </row>
    <row r="112" spans="2:3">
      <c r="B112" s="132"/>
      <c r="C112" s="132"/>
    </row>
    <row r="113" spans="2:3">
      <c r="B113" s="132"/>
      <c r="C113" s="132"/>
    </row>
    <row r="114" spans="2:3">
      <c r="B114" s="132"/>
      <c r="C114" s="132"/>
    </row>
    <row r="115" spans="2:3">
      <c r="B115" s="132"/>
      <c r="C115" s="132"/>
    </row>
    <row r="116" spans="2:3">
      <c r="B116" s="132"/>
      <c r="C116" s="132"/>
    </row>
    <row r="117" spans="2:3">
      <c r="B117" s="132"/>
      <c r="C117" s="132"/>
    </row>
    <row r="118" spans="2:3">
      <c r="B118" s="132"/>
      <c r="C118" s="132"/>
    </row>
    <row r="119" spans="2:3">
      <c r="B119" s="132"/>
      <c r="C119" s="132"/>
    </row>
    <row r="120" spans="2:3">
      <c r="B120" s="132"/>
      <c r="C120" s="132"/>
    </row>
    <row r="121" spans="2:3">
      <c r="B121" s="132"/>
      <c r="C121" s="132"/>
    </row>
    <row r="122" spans="2:3">
      <c r="B122" s="132"/>
      <c r="C122" s="132"/>
    </row>
    <row r="123" spans="2:3">
      <c r="B123" s="132"/>
      <c r="C123" s="132"/>
    </row>
    <row r="124" spans="2:3">
      <c r="B124" s="132"/>
      <c r="C124" s="132"/>
    </row>
    <row r="125" spans="2:3">
      <c r="B125" s="132"/>
      <c r="C125" s="132"/>
    </row>
    <row r="126" spans="2:3">
      <c r="B126" s="132"/>
      <c r="C126" s="132"/>
    </row>
    <row r="127" spans="2:3">
      <c r="B127" s="132"/>
      <c r="C127" s="132"/>
    </row>
    <row r="128" spans="2:3">
      <c r="B128" s="132"/>
      <c r="C128" s="132"/>
    </row>
    <row r="129" spans="2:3">
      <c r="B129" s="132"/>
      <c r="C129" s="132"/>
    </row>
    <row r="130" spans="2:3">
      <c r="B130" s="132"/>
      <c r="C130" s="132"/>
    </row>
    <row r="131" spans="2:3">
      <c r="B131" s="132"/>
      <c r="C131" s="132"/>
    </row>
    <row r="132" spans="2:3">
      <c r="B132" s="132"/>
      <c r="C132" s="132"/>
    </row>
    <row r="133" spans="2:3">
      <c r="B133" s="132"/>
      <c r="C133" s="132"/>
    </row>
    <row r="134" spans="2:3">
      <c r="B134" s="132"/>
      <c r="C134" s="132"/>
    </row>
    <row r="135" spans="2:3">
      <c r="B135" s="132"/>
      <c r="C135" s="132"/>
    </row>
    <row r="136" spans="2:3">
      <c r="B136" s="132"/>
      <c r="C136" s="132"/>
    </row>
    <row r="137" spans="2:3">
      <c r="B137" s="132"/>
      <c r="C137" s="132"/>
    </row>
  </sheetData>
  <mergeCells count="29">
    <mergeCell ref="U2:U3"/>
    <mergeCell ref="V2:V3"/>
    <mergeCell ref="I2:I3"/>
    <mergeCell ref="J2:J3"/>
    <mergeCell ref="K2:K3"/>
    <mergeCell ref="M2:M3"/>
    <mergeCell ref="O2:O3"/>
    <mergeCell ref="L2:L3"/>
    <mergeCell ref="Q2:S2"/>
    <mergeCell ref="T2:T3"/>
    <mergeCell ref="P2:P3"/>
    <mergeCell ref="N2:N3"/>
    <mergeCell ref="H46:H47"/>
    <mergeCell ref="J46:K46"/>
    <mergeCell ref="E46:E47"/>
    <mergeCell ref="E2:E3"/>
    <mergeCell ref="F46:F47"/>
    <mergeCell ref="G46:G47"/>
    <mergeCell ref="I46:I47"/>
    <mergeCell ref="F2:F3"/>
    <mergeCell ref="G2:G3"/>
    <mergeCell ref="H2:H3"/>
    <mergeCell ref="A46:A47"/>
    <mergeCell ref="B46:B47"/>
    <mergeCell ref="C46:C47"/>
    <mergeCell ref="D46:D47"/>
    <mergeCell ref="A2:A3"/>
    <mergeCell ref="B2:B3"/>
    <mergeCell ref="C2:D2"/>
  </mergeCells>
  <dataValidations disablePrompts="1" count="1">
    <dataValidation type="list" allowBlank="1" showInputMessage="1" showErrorMessage="1" sqref="HM41 RI41 ABE41 ALA41 AUW41 BES41 BOO41 BYK41 CIG41 CSC41 DBY41 DLU41 DVQ41 EFM41 EPI41 EZE41 FJA41 FSW41 GCS41 GMO41 GWK41 HGG41 HQC41 HZY41 IJU41 ITQ41 JDM41 JNI41 JXE41 KHA41 KQW41 LAS41 LKO41 LUK41 MEG41 MOC41 MXY41 NHU41 NRQ41 OBM41 OLI41 OVE41 PFA41 POW41 PYS41 QIO41 QSK41 RCG41 RMC41 RVY41 SFU41 SPQ41 SZM41 TJI41 TTE41 UDA41 UMW41 UWS41 VGO41 VQK41 WAG41 WKC41 WTY41">
      <formula1>"netto, brutto"</formula1>
    </dataValidation>
  </dataValidations>
  <pageMargins left="0.7" right="0.7" top="0.75" bottom="0.75" header="0.3" footer="0.3"/>
  <pageSetup paperSize="9" scale="67" orientation="landscape" r:id="rId1"/>
  <headerFooter>
    <oddHeader>&amp;LZałącznik nr 1d do SIWZ&amp;RZakładka nr 4</oddHeader>
    <oddFooter>&amp;LUbezpieczenie interesów majątkowych Gminy Koronowo&amp;RStrona &amp;P z &amp;N</oddFooter>
  </headerFooter>
  <colBreaks count="1" manualBreakCount="1">
    <brk id="12"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zoomScaleNormal="100" workbookViewId="0">
      <pane xSplit="2" ySplit="2" topLeftCell="C3" activePane="bottomRight" state="frozen"/>
      <selection pane="topRight" activeCell="C1" sqref="C1"/>
      <selection pane="bottomLeft" activeCell="A3" sqref="A3"/>
      <selection pane="bottomRight" activeCell="C3" sqref="C3"/>
    </sheetView>
  </sheetViews>
  <sheetFormatPr defaultRowHeight="12.75"/>
  <cols>
    <col min="1" max="1" width="6.28515625" style="36" customWidth="1"/>
    <col min="2" max="2" width="37.5703125" style="36" customWidth="1"/>
    <col min="3" max="3" width="45.5703125" style="3" customWidth="1"/>
    <col min="4" max="4" width="17.7109375" style="3" customWidth="1"/>
    <col min="5" max="5" width="17.28515625" style="3" customWidth="1"/>
    <col min="6" max="6" width="20.5703125" style="3" customWidth="1"/>
    <col min="7" max="7" width="11.7109375" style="3" customWidth="1"/>
    <col min="8" max="8" width="12.7109375" style="3" customWidth="1"/>
    <col min="9" max="9" width="11.5703125" style="3" bestFit="1" customWidth="1"/>
    <col min="10" max="10" width="20.85546875" style="3" customWidth="1"/>
    <col min="11" max="11" width="18.85546875" style="3" bestFit="1" customWidth="1"/>
    <col min="12" max="12" width="15.5703125" style="3" customWidth="1"/>
    <col min="13" max="13" width="23" style="3" customWidth="1"/>
    <col min="14" max="14" width="13.7109375" style="3" customWidth="1"/>
    <col min="15" max="15" width="12.42578125" style="3" customWidth="1"/>
    <col min="16" max="16" width="33.28515625" style="3" customWidth="1"/>
    <col min="17" max="17" width="17.5703125" style="3" customWidth="1"/>
    <col min="18" max="18" width="13.140625" style="3" customWidth="1"/>
    <col min="19" max="19" width="21.42578125" style="3" customWidth="1"/>
    <col min="20" max="16384" width="9.140625" style="3"/>
  </cols>
  <sheetData>
    <row r="1" spans="1:19" s="36" customFormat="1" ht="21.75" customHeight="1">
      <c r="A1" s="285" t="s">
        <v>0</v>
      </c>
      <c r="B1" s="288" t="s">
        <v>16</v>
      </c>
      <c r="C1" s="288" t="s">
        <v>85</v>
      </c>
      <c r="D1" s="285" t="s">
        <v>39</v>
      </c>
      <c r="E1" s="285"/>
      <c r="F1" s="285"/>
      <c r="G1" s="285"/>
      <c r="H1" s="285"/>
      <c r="I1" s="285"/>
      <c r="J1" s="285"/>
      <c r="K1" s="285" t="s">
        <v>40</v>
      </c>
      <c r="L1" s="285"/>
      <c r="M1" s="285"/>
      <c r="N1" s="285"/>
      <c r="O1" s="285"/>
      <c r="P1" s="285"/>
      <c r="Q1" s="285"/>
      <c r="R1" s="285"/>
      <c r="S1" s="285"/>
    </row>
    <row r="2" spans="1:19" s="40" customFormat="1" ht="64.5" customHeight="1">
      <c r="A2" s="285"/>
      <c r="B2" s="288"/>
      <c r="C2" s="288"/>
      <c r="D2" s="192" t="s">
        <v>72</v>
      </c>
      <c r="E2" s="192" t="s">
        <v>73</v>
      </c>
      <c r="F2" s="192" t="s">
        <v>74</v>
      </c>
      <c r="G2" s="192" t="s">
        <v>82</v>
      </c>
      <c r="H2" s="192" t="s">
        <v>83</v>
      </c>
      <c r="I2" s="192" t="s">
        <v>84</v>
      </c>
      <c r="J2" s="192" t="s">
        <v>75</v>
      </c>
      <c r="K2" s="192" t="s">
        <v>87</v>
      </c>
      <c r="L2" s="192" t="s">
        <v>76</v>
      </c>
      <c r="M2" s="192" t="s">
        <v>77</v>
      </c>
      <c r="N2" s="192" t="s">
        <v>78</v>
      </c>
      <c r="O2" s="192" t="s">
        <v>79</v>
      </c>
      <c r="P2" s="192" t="s">
        <v>80</v>
      </c>
      <c r="Q2" s="192" t="s">
        <v>81</v>
      </c>
      <c r="R2" s="192" t="s">
        <v>42</v>
      </c>
      <c r="S2" s="192" t="s">
        <v>75</v>
      </c>
    </row>
    <row r="3" spans="1:19" s="41" customFormat="1" ht="25.5">
      <c r="A3" s="285">
        <v>1</v>
      </c>
      <c r="B3" s="288" t="s">
        <v>618</v>
      </c>
      <c r="C3" s="193" t="s">
        <v>150</v>
      </c>
      <c r="D3" s="194"/>
      <c r="E3" s="194" t="s">
        <v>693</v>
      </c>
      <c r="F3" s="194" t="s">
        <v>41</v>
      </c>
      <c r="G3" s="194" t="s">
        <v>132</v>
      </c>
      <c r="H3" s="194" t="s">
        <v>41</v>
      </c>
      <c r="I3" s="194" t="s">
        <v>132</v>
      </c>
      <c r="J3" s="194"/>
      <c r="K3" s="194"/>
      <c r="L3" s="194" t="s">
        <v>694</v>
      </c>
      <c r="M3" s="194"/>
      <c r="N3" s="194" t="s">
        <v>41</v>
      </c>
      <c r="O3" s="194" t="s">
        <v>41</v>
      </c>
      <c r="P3" s="194" t="s">
        <v>132</v>
      </c>
      <c r="Q3" s="194" t="s">
        <v>41</v>
      </c>
      <c r="R3" s="194" t="s">
        <v>132</v>
      </c>
      <c r="S3" s="194"/>
    </row>
    <row r="4" spans="1:19" s="41" customFormat="1" ht="25.5">
      <c r="A4" s="285"/>
      <c r="B4" s="288"/>
      <c r="C4" s="193" t="s">
        <v>536</v>
      </c>
      <c r="D4" s="194"/>
      <c r="E4" s="194" t="s">
        <v>693</v>
      </c>
      <c r="F4" s="194" t="s">
        <v>41</v>
      </c>
      <c r="G4" s="194" t="s">
        <v>132</v>
      </c>
      <c r="H4" s="194" t="s">
        <v>41</v>
      </c>
      <c r="I4" s="194" t="s">
        <v>41</v>
      </c>
      <c r="J4" s="194"/>
      <c r="K4" s="194"/>
      <c r="L4" s="194" t="s">
        <v>41</v>
      </c>
      <c r="M4" s="194"/>
      <c r="N4" s="194" t="s">
        <v>41</v>
      </c>
      <c r="O4" s="194" t="s">
        <v>41</v>
      </c>
      <c r="P4" s="194" t="s">
        <v>132</v>
      </c>
      <c r="Q4" s="194" t="s">
        <v>41</v>
      </c>
      <c r="R4" s="194" t="s">
        <v>41</v>
      </c>
      <c r="S4" s="194"/>
    </row>
    <row r="5" spans="1:19" s="41" customFormat="1" ht="12.75" customHeight="1">
      <c r="A5" s="285"/>
      <c r="B5" s="288"/>
      <c r="C5" s="193" t="s">
        <v>154</v>
      </c>
      <c r="D5" s="194"/>
      <c r="E5" s="194" t="s">
        <v>41</v>
      </c>
      <c r="F5" s="194" t="s">
        <v>41</v>
      </c>
      <c r="G5" s="194">
        <v>1</v>
      </c>
      <c r="H5" s="194" t="s">
        <v>41</v>
      </c>
      <c r="I5" s="194" t="s">
        <v>41</v>
      </c>
      <c r="J5" s="194"/>
      <c r="K5" s="194"/>
      <c r="L5" s="194" t="s">
        <v>306</v>
      </c>
      <c r="M5" s="194" t="s">
        <v>306</v>
      </c>
      <c r="N5" s="194" t="s">
        <v>41</v>
      </c>
      <c r="O5" s="194" t="s">
        <v>41</v>
      </c>
      <c r="P5" s="194" t="s">
        <v>41</v>
      </c>
      <c r="Q5" s="194" t="s">
        <v>41</v>
      </c>
      <c r="R5" s="194" t="s">
        <v>41</v>
      </c>
      <c r="S5" s="194"/>
    </row>
    <row r="6" spans="1:19" s="41" customFormat="1">
      <c r="A6" s="285"/>
      <c r="B6" s="288"/>
      <c r="C6" s="193" t="s">
        <v>155</v>
      </c>
      <c r="D6" s="194"/>
      <c r="E6" s="194" t="s">
        <v>41</v>
      </c>
      <c r="F6" s="194" t="s">
        <v>41</v>
      </c>
      <c r="G6" s="194">
        <v>2</v>
      </c>
      <c r="H6" s="194" t="s">
        <v>41</v>
      </c>
      <c r="I6" s="194" t="s">
        <v>41</v>
      </c>
      <c r="J6" s="194"/>
      <c r="K6" s="194"/>
      <c r="L6" s="194" t="s">
        <v>41</v>
      </c>
      <c r="M6" s="194" t="s">
        <v>306</v>
      </c>
      <c r="N6" s="194" t="s">
        <v>41</v>
      </c>
      <c r="O6" s="194" t="s">
        <v>41</v>
      </c>
      <c r="P6" s="194" t="s">
        <v>41</v>
      </c>
      <c r="Q6" s="194" t="s">
        <v>41</v>
      </c>
      <c r="R6" s="194" t="s">
        <v>41</v>
      </c>
      <c r="S6" s="194"/>
    </row>
    <row r="7" spans="1:19" s="41" customFormat="1">
      <c r="A7" s="285"/>
      <c r="B7" s="288"/>
      <c r="C7" s="193" t="s">
        <v>156</v>
      </c>
      <c r="D7" s="194"/>
      <c r="E7" s="194" t="s">
        <v>41</v>
      </c>
      <c r="F7" s="194" t="s">
        <v>41</v>
      </c>
      <c r="G7" s="194">
        <v>1</v>
      </c>
      <c r="H7" s="194" t="s">
        <v>41</v>
      </c>
      <c r="I7" s="194" t="s">
        <v>41</v>
      </c>
      <c r="J7" s="194"/>
      <c r="K7" s="194"/>
      <c r="L7" s="194" t="s">
        <v>41</v>
      </c>
      <c r="M7" s="194" t="s">
        <v>306</v>
      </c>
      <c r="N7" s="194" t="s">
        <v>41</v>
      </c>
      <c r="O7" s="194" t="s">
        <v>41</v>
      </c>
      <c r="P7" s="194" t="s">
        <v>41</v>
      </c>
      <c r="Q7" s="194" t="s">
        <v>41</v>
      </c>
      <c r="R7" s="194" t="s">
        <v>41</v>
      </c>
      <c r="S7" s="194"/>
    </row>
    <row r="8" spans="1:19" s="41" customFormat="1">
      <c r="A8" s="285"/>
      <c r="B8" s="288"/>
      <c r="C8" s="193" t="s">
        <v>157</v>
      </c>
      <c r="D8" s="194"/>
      <c r="E8" s="194" t="s">
        <v>41</v>
      </c>
      <c r="F8" s="194" t="s">
        <v>41</v>
      </c>
      <c r="G8" s="194">
        <v>1</v>
      </c>
      <c r="H8" s="194" t="s">
        <v>306</v>
      </c>
      <c r="I8" s="194" t="s">
        <v>41</v>
      </c>
      <c r="J8" s="194"/>
      <c r="K8" s="194"/>
      <c r="L8" s="194" t="s">
        <v>41</v>
      </c>
      <c r="M8" s="194" t="s">
        <v>306</v>
      </c>
      <c r="N8" s="194" t="s">
        <v>41</v>
      </c>
      <c r="O8" s="194" t="s">
        <v>41</v>
      </c>
      <c r="P8" s="194" t="s">
        <v>41</v>
      </c>
      <c r="Q8" s="194" t="s">
        <v>41</v>
      </c>
      <c r="R8" s="194" t="s">
        <v>41</v>
      </c>
      <c r="S8" s="194"/>
    </row>
    <row r="9" spans="1:19" s="41" customFormat="1">
      <c r="A9" s="285"/>
      <c r="B9" s="288"/>
      <c r="C9" s="193" t="s">
        <v>158</v>
      </c>
      <c r="D9" s="194"/>
      <c r="E9" s="194" t="s">
        <v>41</v>
      </c>
      <c r="F9" s="194" t="s">
        <v>41</v>
      </c>
      <c r="G9" s="194">
        <v>1</v>
      </c>
      <c r="H9" s="194" t="s">
        <v>41</v>
      </c>
      <c r="I9" s="194" t="s">
        <v>41</v>
      </c>
      <c r="J9" s="194"/>
      <c r="K9" s="194"/>
      <c r="L9" s="194" t="s">
        <v>495</v>
      </c>
      <c r="M9" s="194" t="s">
        <v>496</v>
      </c>
      <c r="N9" s="194" t="s">
        <v>41</v>
      </c>
      <c r="O9" s="194" t="s">
        <v>41</v>
      </c>
      <c r="P9" s="194" t="s">
        <v>41</v>
      </c>
      <c r="Q9" s="194" t="s">
        <v>41</v>
      </c>
      <c r="R9" s="194" t="s">
        <v>41</v>
      </c>
      <c r="S9" s="194"/>
    </row>
    <row r="10" spans="1:19" s="41" customFormat="1">
      <c r="A10" s="285"/>
      <c r="B10" s="288"/>
      <c r="C10" s="193" t="s">
        <v>159</v>
      </c>
      <c r="D10" s="194"/>
      <c r="E10" s="194" t="s">
        <v>41</v>
      </c>
      <c r="F10" s="194" t="s">
        <v>41</v>
      </c>
      <c r="G10" s="194">
        <v>1</v>
      </c>
      <c r="H10" s="194" t="s">
        <v>306</v>
      </c>
      <c r="I10" s="194" t="s">
        <v>41</v>
      </c>
      <c r="J10" s="194"/>
      <c r="K10" s="194"/>
      <c r="L10" s="194" t="s">
        <v>206</v>
      </c>
      <c r="M10" s="194" t="s">
        <v>41</v>
      </c>
      <c r="N10" s="194" t="s">
        <v>41</v>
      </c>
      <c r="O10" s="194" t="s">
        <v>41</v>
      </c>
      <c r="P10" s="194" t="s">
        <v>41</v>
      </c>
      <c r="Q10" s="194" t="s">
        <v>41</v>
      </c>
      <c r="R10" s="194" t="s">
        <v>41</v>
      </c>
      <c r="S10" s="194"/>
    </row>
    <row r="11" spans="1:19" s="41" customFormat="1" ht="25.5">
      <c r="A11" s="285"/>
      <c r="B11" s="288"/>
      <c r="C11" s="193" t="s">
        <v>160</v>
      </c>
      <c r="D11" s="194"/>
      <c r="E11" s="194" t="s">
        <v>41</v>
      </c>
      <c r="F11" s="194" t="s">
        <v>41</v>
      </c>
      <c r="G11" s="194">
        <v>3</v>
      </c>
      <c r="H11" s="194" t="s">
        <v>306</v>
      </c>
      <c r="I11" s="194" t="s">
        <v>306</v>
      </c>
      <c r="J11" s="194"/>
      <c r="K11" s="194"/>
      <c r="L11" s="194" t="s">
        <v>41</v>
      </c>
      <c r="M11" s="194" t="s">
        <v>306</v>
      </c>
      <c r="N11" s="194" t="s">
        <v>41</v>
      </c>
      <c r="O11" s="194" t="s">
        <v>41</v>
      </c>
      <c r="P11" s="194" t="s">
        <v>41</v>
      </c>
      <c r="Q11" s="194" t="s">
        <v>41</v>
      </c>
      <c r="R11" s="194" t="s">
        <v>306</v>
      </c>
      <c r="S11" s="194"/>
    </row>
    <row r="12" spans="1:19" s="41" customFormat="1">
      <c r="A12" s="285"/>
      <c r="B12" s="288"/>
      <c r="C12" s="193" t="s">
        <v>161</v>
      </c>
      <c r="D12" s="194"/>
      <c r="E12" s="194" t="s">
        <v>41</v>
      </c>
      <c r="F12" s="194" t="s">
        <v>41</v>
      </c>
      <c r="G12" s="194">
        <v>1</v>
      </c>
      <c r="H12" s="194" t="s">
        <v>41</v>
      </c>
      <c r="I12" s="194" t="s">
        <v>41</v>
      </c>
      <c r="J12" s="194"/>
      <c r="K12" s="194"/>
      <c r="L12" s="194" t="s">
        <v>41</v>
      </c>
      <c r="M12" s="194" t="s">
        <v>41</v>
      </c>
      <c r="N12" s="194" t="s">
        <v>41</v>
      </c>
      <c r="O12" s="194" t="s">
        <v>306</v>
      </c>
      <c r="P12" s="194" t="s">
        <v>41</v>
      </c>
      <c r="Q12" s="194" t="s">
        <v>41</v>
      </c>
      <c r="R12" s="194" t="s">
        <v>41</v>
      </c>
      <c r="S12" s="194"/>
    </row>
    <row r="13" spans="1:19" s="41" customFormat="1">
      <c r="A13" s="285"/>
      <c r="B13" s="288"/>
      <c r="C13" s="193" t="s">
        <v>162</v>
      </c>
      <c r="D13" s="194"/>
      <c r="E13" s="194" t="s">
        <v>41</v>
      </c>
      <c r="F13" s="194" t="s">
        <v>41</v>
      </c>
      <c r="G13" s="194">
        <v>2</v>
      </c>
      <c r="H13" s="194" t="s">
        <v>306</v>
      </c>
      <c r="I13" s="194" t="s">
        <v>41</v>
      </c>
      <c r="J13" s="194"/>
      <c r="K13" s="194"/>
      <c r="L13" s="194" t="s">
        <v>41</v>
      </c>
      <c r="M13" s="194" t="s">
        <v>306</v>
      </c>
      <c r="N13" s="194" t="s">
        <v>41</v>
      </c>
      <c r="O13" s="194" t="s">
        <v>41</v>
      </c>
      <c r="P13" s="194" t="s">
        <v>41</v>
      </c>
      <c r="Q13" s="194" t="s">
        <v>41</v>
      </c>
      <c r="R13" s="194" t="s">
        <v>41</v>
      </c>
      <c r="S13" s="194"/>
    </row>
    <row r="14" spans="1:19" s="41" customFormat="1">
      <c r="A14" s="285"/>
      <c r="B14" s="288"/>
      <c r="C14" s="193" t="s">
        <v>163</v>
      </c>
      <c r="D14" s="194"/>
      <c r="E14" s="194"/>
      <c r="F14" s="194"/>
      <c r="G14" s="194"/>
      <c r="H14" s="194"/>
      <c r="I14" s="194"/>
      <c r="J14" s="194"/>
      <c r="K14" s="194"/>
      <c r="L14" s="194"/>
      <c r="M14" s="194"/>
      <c r="N14" s="194"/>
      <c r="O14" s="194"/>
      <c r="P14" s="194"/>
      <c r="Q14" s="194"/>
      <c r="R14" s="194"/>
      <c r="S14" s="194"/>
    </row>
    <row r="15" spans="1:19" s="41" customFormat="1">
      <c r="A15" s="285"/>
      <c r="B15" s="288"/>
      <c r="C15" s="193" t="s">
        <v>164</v>
      </c>
      <c r="D15" s="194"/>
      <c r="E15" s="194" t="s">
        <v>41</v>
      </c>
      <c r="F15" s="194" t="s">
        <v>41</v>
      </c>
      <c r="G15" s="194">
        <v>1</v>
      </c>
      <c r="H15" s="194" t="s">
        <v>41</v>
      </c>
      <c r="I15" s="194" t="s">
        <v>41</v>
      </c>
      <c r="J15" s="194"/>
      <c r="K15" s="194"/>
      <c r="L15" s="194" t="s">
        <v>41</v>
      </c>
      <c r="M15" s="194" t="s">
        <v>306</v>
      </c>
      <c r="N15" s="194" t="s">
        <v>41</v>
      </c>
      <c r="O15" s="194" t="s">
        <v>41</v>
      </c>
      <c r="P15" s="194" t="s">
        <v>41</v>
      </c>
      <c r="Q15" s="194" t="s">
        <v>41</v>
      </c>
      <c r="R15" s="194" t="s">
        <v>41</v>
      </c>
      <c r="S15" s="194"/>
    </row>
    <row r="16" spans="1:19" s="41" customFormat="1">
      <c r="A16" s="285"/>
      <c r="B16" s="288"/>
      <c r="C16" s="193" t="s">
        <v>165</v>
      </c>
      <c r="D16" s="194"/>
      <c r="E16" s="194"/>
      <c r="F16" s="194"/>
      <c r="G16" s="194"/>
      <c r="H16" s="194"/>
      <c r="I16" s="194"/>
      <c r="J16" s="194"/>
      <c r="K16" s="194"/>
      <c r="L16" s="194"/>
      <c r="M16" s="194"/>
      <c r="N16" s="194"/>
      <c r="O16" s="194"/>
      <c r="P16" s="194"/>
      <c r="Q16" s="194"/>
      <c r="R16" s="194"/>
      <c r="S16" s="194"/>
    </row>
    <row r="17" spans="1:19" s="41" customFormat="1">
      <c r="A17" s="285"/>
      <c r="B17" s="288"/>
      <c r="C17" s="193" t="s">
        <v>166</v>
      </c>
      <c r="D17" s="194"/>
      <c r="E17" s="194" t="s">
        <v>41</v>
      </c>
      <c r="F17" s="194" t="s">
        <v>41</v>
      </c>
      <c r="G17" s="194">
        <v>1</v>
      </c>
      <c r="H17" s="194" t="s">
        <v>41</v>
      </c>
      <c r="I17" s="194" t="s">
        <v>41</v>
      </c>
      <c r="J17" s="194"/>
      <c r="K17" s="194"/>
      <c r="L17" s="194" t="s">
        <v>497</v>
      </c>
      <c r="M17" s="194" t="s">
        <v>306</v>
      </c>
      <c r="N17" s="194" t="s">
        <v>41</v>
      </c>
      <c r="O17" s="194" t="s">
        <v>41</v>
      </c>
      <c r="P17" s="194" t="s">
        <v>41</v>
      </c>
      <c r="Q17" s="194" t="s">
        <v>306</v>
      </c>
      <c r="R17" s="194" t="s">
        <v>306</v>
      </c>
      <c r="S17" s="194"/>
    </row>
    <row r="18" spans="1:19" s="41" customFormat="1">
      <c r="A18" s="285"/>
      <c r="B18" s="288"/>
      <c r="C18" s="193" t="s">
        <v>167</v>
      </c>
      <c r="D18" s="194"/>
      <c r="E18" s="194" t="s">
        <v>306</v>
      </c>
      <c r="F18" s="194" t="s">
        <v>41</v>
      </c>
      <c r="G18" s="194">
        <v>1</v>
      </c>
      <c r="H18" s="194" t="s">
        <v>306</v>
      </c>
      <c r="I18" s="194" t="s">
        <v>306</v>
      </c>
      <c r="J18" s="194"/>
      <c r="K18" s="194"/>
      <c r="L18" s="194" t="s">
        <v>41</v>
      </c>
      <c r="M18" s="194" t="s">
        <v>498</v>
      </c>
      <c r="N18" s="194" t="s">
        <v>41</v>
      </c>
      <c r="O18" s="194" t="s">
        <v>41</v>
      </c>
      <c r="P18" s="194" t="s">
        <v>41</v>
      </c>
      <c r="Q18" s="194" t="s">
        <v>41</v>
      </c>
      <c r="R18" s="194" t="s">
        <v>41</v>
      </c>
      <c r="S18" s="194"/>
    </row>
    <row r="19" spans="1:19" s="41" customFormat="1">
      <c r="A19" s="285"/>
      <c r="B19" s="288"/>
      <c r="C19" s="193" t="s">
        <v>168</v>
      </c>
      <c r="D19" s="194"/>
      <c r="E19" s="194" t="s">
        <v>306</v>
      </c>
      <c r="F19" s="194" t="s">
        <v>41</v>
      </c>
      <c r="G19" s="194">
        <v>1</v>
      </c>
      <c r="H19" s="194" t="s">
        <v>41</v>
      </c>
      <c r="I19" s="194" t="s">
        <v>41</v>
      </c>
      <c r="J19" s="194"/>
      <c r="K19" s="194"/>
      <c r="L19" s="194" t="s">
        <v>41</v>
      </c>
      <c r="M19" s="194" t="s">
        <v>41</v>
      </c>
      <c r="N19" s="194" t="s">
        <v>41</v>
      </c>
      <c r="O19" s="194" t="s">
        <v>41</v>
      </c>
      <c r="P19" s="194" t="s">
        <v>41</v>
      </c>
      <c r="Q19" s="194" t="s">
        <v>41</v>
      </c>
      <c r="R19" s="194" t="s">
        <v>41</v>
      </c>
      <c r="S19" s="194"/>
    </row>
    <row r="20" spans="1:19" s="41" customFormat="1">
      <c r="A20" s="285"/>
      <c r="B20" s="288"/>
      <c r="C20" s="193" t="s">
        <v>169</v>
      </c>
      <c r="D20" s="194"/>
      <c r="E20" s="194" t="s">
        <v>41</v>
      </c>
      <c r="F20" s="194" t="s">
        <v>41</v>
      </c>
      <c r="G20" s="194">
        <v>5</v>
      </c>
      <c r="H20" s="194" t="s">
        <v>306</v>
      </c>
      <c r="I20" s="194" t="s">
        <v>41</v>
      </c>
      <c r="J20" s="194"/>
      <c r="K20" s="194"/>
      <c r="L20" s="194" t="s">
        <v>306</v>
      </c>
      <c r="M20" s="194" t="s">
        <v>306</v>
      </c>
      <c r="N20" s="194" t="s">
        <v>41</v>
      </c>
      <c r="O20" s="194" t="s">
        <v>41</v>
      </c>
      <c r="P20" s="194" t="s">
        <v>41</v>
      </c>
      <c r="Q20" s="194" t="s">
        <v>41</v>
      </c>
      <c r="R20" s="194" t="s">
        <v>306</v>
      </c>
      <c r="S20" s="194"/>
    </row>
    <row r="21" spans="1:19" s="41" customFormat="1">
      <c r="A21" s="285"/>
      <c r="B21" s="288"/>
      <c r="C21" s="193" t="s">
        <v>170</v>
      </c>
      <c r="D21" s="194"/>
      <c r="E21" s="194" t="s">
        <v>41</v>
      </c>
      <c r="F21" s="194" t="s">
        <v>41</v>
      </c>
      <c r="G21" s="194">
        <v>1</v>
      </c>
      <c r="H21" s="194" t="s">
        <v>306</v>
      </c>
      <c r="I21" s="194" t="s">
        <v>41</v>
      </c>
      <c r="J21" s="194"/>
      <c r="K21" s="194"/>
      <c r="L21" s="194" t="s">
        <v>306</v>
      </c>
      <c r="M21" s="194" t="s">
        <v>41</v>
      </c>
      <c r="N21" s="194" t="s">
        <v>41</v>
      </c>
      <c r="O21" s="194" t="s">
        <v>41</v>
      </c>
      <c r="P21" s="194" t="s">
        <v>41</v>
      </c>
      <c r="Q21" s="194" t="s">
        <v>41</v>
      </c>
      <c r="R21" s="194" t="s">
        <v>41</v>
      </c>
      <c r="S21" s="194"/>
    </row>
    <row r="22" spans="1:19" s="41" customFormat="1">
      <c r="A22" s="285"/>
      <c r="B22" s="288"/>
      <c r="C22" s="193" t="s">
        <v>171</v>
      </c>
      <c r="D22" s="194"/>
      <c r="E22" s="194" t="s">
        <v>41</v>
      </c>
      <c r="F22" s="194" t="s">
        <v>41</v>
      </c>
      <c r="G22" s="194">
        <v>1</v>
      </c>
      <c r="H22" s="194" t="s">
        <v>41</v>
      </c>
      <c r="I22" s="194" t="s">
        <v>41</v>
      </c>
      <c r="J22" s="194"/>
      <c r="K22" s="194"/>
      <c r="L22" s="194" t="s">
        <v>41</v>
      </c>
      <c r="M22" s="194" t="s">
        <v>41</v>
      </c>
      <c r="N22" s="194" t="s">
        <v>41</v>
      </c>
      <c r="O22" s="194" t="s">
        <v>41</v>
      </c>
      <c r="P22" s="194" t="s">
        <v>41</v>
      </c>
      <c r="Q22" s="194" t="s">
        <v>41</v>
      </c>
      <c r="R22" s="194" t="s">
        <v>41</v>
      </c>
      <c r="S22" s="194"/>
    </row>
    <row r="23" spans="1:19" s="41" customFormat="1">
      <c r="A23" s="285"/>
      <c r="B23" s="288"/>
      <c r="C23" s="193" t="s">
        <v>172</v>
      </c>
      <c r="D23" s="194"/>
      <c r="E23" s="194" t="s">
        <v>41</v>
      </c>
      <c r="F23" s="194" t="s">
        <v>41</v>
      </c>
      <c r="G23" s="194">
        <v>1</v>
      </c>
      <c r="H23" s="194" t="s">
        <v>306</v>
      </c>
      <c r="I23" s="194" t="s">
        <v>41</v>
      </c>
      <c r="J23" s="194"/>
      <c r="K23" s="194"/>
      <c r="L23" s="194" t="s">
        <v>41</v>
      </c>
      <c r="M23" s="194" t="s">
        <v>306</v>
      </c>
      <c r="N23" s="194" t="s">
        <v>41</v>
      </c>
      <c r="O23" s="194" t="s">
        <v>41</v>
      </c>
      <c r="P23" s="194" t="s">
        <v>41</v>
      </c>
      <c r="Q23" s="194" t="s">
        <v>41</v>
      </c>
      <c r="R23" s="194" t="s">
        <v>41</v>
      </c>
      <c r="S23" s="194"/>
    </row>
    <row r="24" spans="1:19" s="41" customFormat="1">
      <c r="A24" s="285"/>
      <c r="B24" s="288"/>
      <c r="C24" s="193" t="s">
        <v>173</v>
      </c>
      <c r="D24" s="194"/>
      <c r="E24" s="194"/>
      <c r="F24" s="194"/>
      <c r="G24" s="194"/>
      <c r="H24" s="194"/>
      <c r="I24" s="194"/>
      <c r="J24" s="194"/>
      <c r="K24" s="194"/>
      <c r="L24" s="194"/>
      <c r="M24" s="194"/>
      <c r="N24" s="194"/>
      <c r="O24" s="194"/>
      <c r="P24" s="194"/>
      <c r="Q24" s="194"/>
      <c r="R24" s="194"/>
      <c r="S24" s="194"/>
    </row>
    <row r="25" spans="1:19" s="41" customFormat="1">
      <c r="A25" s="285"/>
      <c r="B25" s="288"/>
      <c r="C25" s="193" t="s">
        <v>174</v>
      </c>
      <c r="D25" s="194"/>
      <c r="E25" s="194" t="s">
        <v>41</v>
      </c>
      <c r="F25" s="194" t="s">
        <v>41</v>
      </c>
      <c r="G25" s="194">
        <v>1</v>
      </c>
      <c r="H25" s="194" t="s">
        <v>41</v>
      </c>
      <c r="I25" s="194" t="s">
        <v>41</v>
      </c>
      <c r="J25" s="194"/>
      <c r="K25" s="194"/>
      <c r="L25" s="194" t="s">
        <v>306</v>
      </c>
      <c r="M25" s="194">
        <v>1</v>
      </c>
      <c r="N25" s="194" t="s">
        <v>41</v>
      </c>
      <c r="O25" s="194" t="s">
        <v>41</v>
      </c>
      <c r="P25" s="194" t="s">
        <v>41</v>
      </c>
      <c r="Q25" s="194" t="s">
        <v>41</v>
      </c>
      <c r="R25" s="194" t="s">
        <v>41</v>
      </c>
      <c r="S25" s="194"/>
    </row>
    <row r="26" spans="1:19" s="41" customFormat="1">
      <c r="A26" s="285"/>
      <c r="B26" s="288"/>
      <c r="C26" s="193" t="s">
        <v>151</v>
      </c>
      <c r="D26" s="194"/>
      <c r="E26" s="194" t="s">
        <v>41</v>
      </c>
      <c r="F26" s="194" t="s">
        <v>41</v>
      </c>
      <c r="G26" s="194">
        <v>1</v>
      </c>
      <c r="H26" s="194" t="s">
        <v>41</v>
      </c>
      <c r="I26" s="194" t="s">
        <v>41</v>
      </c>
      <c r="J26" s="194"/>
      <c r="K26" s="194"/>
      <c r="L26" s="194" t="s">
        <v>41</v>
      </c>
      <c r="M26" s="194" t="s">
        <v>41</v>
      </c>
      <c r="N26" s="194" t="s">
        <v>41</v>
      </c>
      <c r="O26" s="194" t="s">
        <v>41</v>
      </c>
      <c r="P26" s="194" t="s">
        <v>41</v>
      </c>
      <c r="Q26" s="194" t="s">
        <v>41</v>
      </c>
      <c r="R26" s="194" t="s">
        <v>41</v>
      </c>
      <c r="S26" s="194"/>
    </row>
    <row r="27" spans="1:19" s="41" customFormat="1">
      <c r="A27" s="285"/>
      <c r="B27" s="288"/>
      <c r="C27" s="193" t="s">
        <v>152</v>
      </c>
      <c r="D27" s="194"/>
      <c r="E27" s="194"/>
      <c r="F27" s="194"/>
      <c r="G27" s="194"/>
      <c r="H27" s="194"/>
      <c r="I27" s="194"/>
      <c r="J27" s="194"/>
      <c r="K27" s="194"/>
      <c r="L27" s="194"/>
      <c r="M27" s="194"/>
      <c r="N27" s="194"/>
      <c r="O27" s="194"/>
      <c r="P27" s="194"/>
      <c r="Q27" s="194"/>
      <c r="R27" s="194"/>
      <c r="S27" s="194"/>
    </row>
    <row r="28" spans="1:19" s="41" customFormat="1">
      <c r="A28" s="285"/>
      <c r="B28" s="288"/>
      <c r="C28" s="193" t="s">
        <v>153</v>
      </c>
      <c r="D28" s="194"/>
      <c r="E28" s="194"/>
      <c r="F28" s="194"/>
      <c r="G28" s="194"/>
      <c r="H28" s="194"/>
      <c r="I28" s="194"/>
      <c r="J28" s="194"/>
      <c r="K28" s="194"/>
      <c r="L28" s="194"/>
      <c r="M28" s="194"/>
      <c r="N28" s="194"/>
      <c r="O28" s="194"/>
      <c r="P28" s="194"/>
      <c r="Q28" s="194"/>
      <c r="R28" s="194"/>
      <c r="S28" s="194"/>
    </row>
    <row r="29" spans="1:19" s="41" customFormat="1">
      <c r="A29" s="285"/>
      <c r="B29" s="288"/>
      <c r="C29" s="193" t="s">
        <v>499</v>
      </c>
      <c r="D29" s="194"/>
      <c r="E29" s="194"/>
      <c r="F29" s="194"/>
      <c r="G29" s="194"/>
      <c r="H29" s="194"/>
      <c r="I29" s="194"/>
      <c r="J29" s="194"/>
      <c r="K29" s="194"/>
      <c r="L29" s="194"/>
      <c r="M29" s="194"/>
      <c r="N29" s="194"/>
      <c r="O29" s="194"/>
      <c r="P29" s="194"/>
      <c r="Q29" s="194"/>
      <c r="R29" s="194"/>
      <c r="S29" s="194"/>
    </row>
    <row r="30" spans="1:19" s="41" customFormat="1" ht="26.25" thickBot="1">
      <c r="A30" s="285"/>
      <c r="B30" s="288"/>
      <c r="C30" s="193" t="s">
        <v>500</v>
      </c>
      <c r="D30" s="195"/>
      <c r="E30" s="195" t="s">
        <v>501</v>
      </c>
      <c r="F30" s="195" t="s">
        <v>501</v>
      </c>
      <c r="G30" s="195" t="s">
        <v>502</v>
      </c>
      <c r="H30" s="195" t="s">
        <v>501</v>
      </c>
      <c r="I30" s="195" t="s">
        <v>501</v>
      </c>
      <c r="J30" s="195"/>
      <c r="K30" s="195"/>
      <c r="L30" s="195" t="s">
        <v>502</v>
      </c>
      <c r="M30" s="195" t="s">
        <v>502</v>
      </c>
      <c r="N30" s="195" t="s">
        <v>502</v>
      </c>
      <c r="O30" s="195" t="s">
        <v>501</v>
      </c>
      <c r="P30" s="195" t="s">
        <v>502</v>
      </c>
      <c r="Q30" s="195" t="s">
        <v>501</v>
      </c>
      <c r="R30" s="195" t="s">
        <v>501</v>
      </c>
      <c r="S30" s="195" t="s">
        <v>501</v>
      </c>
    </row>
    <row r="31" spans="1:19" s="41" customFormat="1" ht="38.25">
      <c r="A31" s="300">
        <v>3</v>
      </c>
      <c r="B31" s="301" t="s">
        <v>101</v>
      </c>
      <c r="C31" s="196" t="s">
        <v>117</v>
      </c>
      <c r="D31" s="197" t="s">
        <v>132</v>
      </c>
      <c r="E31" s="197" t="s">
        <v>310</v>
      </c>
      <c r="F31" s="197" t="s">
        <v>310</v>
      </c>
      <c r="G31" s="197">
        <v>10</v>
      </c>
      <c r="H31" s="197" t="s">
        <v>310</v>
      </c>
      <c r="I31" s="197">
        <v>8</v>
      </c>
      <c r="J31" s="197"/>
      <c r="K31" s="197" t="s">
        <v>132</v>
      </c>
      <c r="L31" s="197" t="s">
        <v>311</v>
      </c>
      <c r="M31" s="197"/>
      <c r="N31" s="197"/>
      <c r="O31" s="197"/>
      <c r="P31" s="197" t="s">
        <v>132</v>
      </c>
      <c r="Q31" s="197"/>
      <c r="R31" s="197" t="s">
        <v>132</v>
      </c>
      <c r="S31" s="197"/>
    </row>
    <row r="32" spans="1:19" s="41" customFormat="1" ht="25.5">
      <c r="A32" s="285"/>
      <c r="B32" s="288"/>
      <c r="C32" s="198" t="s">
        <v>321</v>
      </c>
      <c r="D32" s="199" t="s">
        <v>132</v>
      </c>
      <c r="E32" s="199" t="s">
        <v>310</v>
      </c>
      <c r="F32" s="199" t="s">
        <v>310</v>
      </c>
      <c r="G32" s="199">
        <v>6</v>
      </c>
      <c r="H32" s="199" t="s">
        <v>310</v>
      </c>
      <c r="I32" s="199">
        <v>2</v>
      </c>
      <c r="J32" s="199"/>
      <c r="K32" s="199" t="s">
        <v>132</v>
      </c>
      <c r="L32" s="199"/>
      <c r="M32" s="199"/>
      <c r="N32" s="199"/>
      <c r="O32" s="199"/>
      <c r="P32" s="199" t="s">
        <v>132</v>
      </c>
      <c r="Q32" s="199"/>
      <c r="R32" s="199"/>
      <c r="S32" s="199"/>
    </row>
    <row r="33" spans="1:19" s="41" customFormat="1" ht="13.5" thickBot="1">
      <c r="A33" s="297"/>
      <c r="B33" s="299"/>
      <c r="C33" s="200" t="s">
        <v>347</v>
      </c>
      <c r="D33" s="201"/>
      <c r="E33" s="201"/>
      <c r="F33" s="201"/>
      <c r="G33" s="201"/>
      <c r="H33" s="201"/>
      <c r="I33" s="201"/>
      <c r="J33" s="201"/>
      <c r="K33" s="201"/>
      <c r="L33" s="201"/>
      <c r="M33" s="201"/>
      <c r="N33" s="201"/>
      <c r="O33" s="201"/>
      <c r="P33" s="201"/>
      <c r="Q33" s="201"/>
      <c r="R33" s="201"/>
      <c r="S33" s="201"/>
    </row>
    <row r="34" spans="1:19" s="41" customFormat="1" ht="39" thickBot="1">
      <c r="A34" s="202">
        <v>5</v>
      </c>
      <c r="B34" s="191" t="s">
        <v>103</v>
      </c>
      <c r="C34" s="196" t="s">
        <v>403</v>
      </c>
      <c r="D34" s="197" t="s">
        <v>132</v>
      </c>
      <c r="E34" s="197"/>
      <c r="F34" s="197"/>
      <c r="G34" s="197">
        <v>16</v>
      </c>
      <c r="H34" s="199">
        <v>1</v>
      </c>
      <c r="I34" s="199">
        <v>5</v>
      </c>
      <c r="J34" s="197"/>
      <c r="K34" s="197" t="s">
        <v>132</v>
      </c>
      <c r="L34" s="197" t="s">
        <v>310</v>
      </c>
      <c r="M34" s="197" t="s">
        <v>132</v>
      </c>
      <c r="N34" s="197"/>
      <c r="O34" s="197"/>
      <c r="P34" s="197" t="s">
        <v>132</v>
      </c>
      <c r="Q34" s="197"/>
      <c r="R34" s="197" t="s">
        <v>352</v>
      </c>
      <c r="S34" s="197"/>
    </row>
    <row r="35" spans="1:19" s="41" customFormat="1" ht="39" thickBot="1">
      <c r="A35" s="202">
        <v>6</v>
      </c>
      <c r="B35" s="191" t="s">
        <v>413</v>
      </c>
      <c r="C35" s="196" t="s">
        <v>147</v>
      </c>
      <c r="D35" s="197" t="s">
        <v>132</v>
      </c>
      <c r="E35" s="197"/>
      <c r="F35" s="197"/>
      <c r="G35" s="197">
        <v>20</v>
      </c>
      <c r="H35" s="203"/>
      <c r="I35" s="203"/>
      <c r="J35" s="197"/>
      <c r="K35" s="197" t="s">
        <v>132</v>
      </c>
      <c r="L35" s="197" t="s">
        <v>310</v>
      </c>
      <c r="M35" s="197" t="s">
        <v>132</v>
      </c>
      <c r="N35" s="197" t="s">
        <v>310</v>
      </c>
      <c r="O35" s="197" t="s">
        <v>310</v>
      </c>
      <c r="P35" s="197" t="s">
        <v>310</v>
      </c>
      <c r="Q35" s="197" t="s">
        <v>132</v>
      </c>
      <c r="R35" s="197" t="s">
        <v>352</v>
      </c>
      <c r="S35" s="197"/>
    </row>
    <row r="36" spans="1:19" s="41" customFormat="1" ht="51.75" thickBot="1">
      <c r="A36" s="202">
        <v>7</v>
      </c>
      <c r="B36" s="191" t="s">
        <v>107</v>
      </c>
      <c r="C36" s="196" t="s">
        <v>359</v>
      </c>
      <c r="D36" s="197" t="s">
        <v>132</v>
      </c>
      <c r="E36" s="197"/>
      <c r="F36" s="197"/>
      <c r="G36" s="197">
        <v>22</v>
      </c>
      <c r="H36" s="197">
        <v>2</v>
      </c>
      <c r="I36" s="197">
        <v>13</v>
      </c>
      <c r="J36" s="197"/>
      <c r="K36" s="197" t="s">
        <v>132</v>
      </c>
      <c r="L36" s="197" t="s">
        <v>310</v>
      </c>
      <c r="M36" s="197" t="s">
        <v>132</v>
      </c>
      <c r="N36" s="197"/>
      <c r="O36" s="197"/>
      <c r="P36" s="197" t="s">
        <v>132</v>
      </c>
      <c r="Q36" s="197" t="s">
        <v>132</v>
      </c>
      <c r="R36" s="197" t="s">
        <v>352</v>
      </c>
      <c r="S36" s="197" t="s">
        <v>362</v>
      </c>
    </row>
    <row r="37" spans="1:19" s="41" customFormat="1" ht="38.25">
      <c r="A37" s="296">
        <v>8</v>
      </c>
      <c r="B37" s="298" t="s">
        <v>400</v>
      </c>
      <c r="C37" s="196" t="s">
        <v>378</v>
      </c>
      <c r="D37" s="197" t="s">
        <v>132</v>
      </c>
      <c r="E37" s="197"/>
      <c r="F37" s="197"/>
      <c r="G37" s="197">
        <v>4</v>
      </c>
      <c r="H37" s="197">
        <v>1</v>
      </c>
      <c r="I37" s="197">
        <v>1</v>
      </c>
      <c r="J37" s="197"/>
      <c r="K37" s="197" t="s">
        <v>132</v>
      </c>
      <c r="L37" s="197"/>
      <c r="M37" s="197" t="s">
        <v>132</v>
      </c>
      <c r="N37" s="197" t="s">
        <v>390</v>
      </c>
      <c r="O37" s="197"/>
      <c r="P37" s="197" t="s">
        <v>132</v>
      </c>
      <c r="Q37" s="197"/>
      <c r="R37" s="197" t="s">
        <v>352</v>
      </c>
      <c r="S37" s="197"/>
    </row>
    <row r="38" spans="1:19" s="41" customFormat="1" ht="38.25">
      <c r="A38" s="300"/>
      <c r="B38" s="301"/>
      <c r="C38" s="204" t="s">
        <v>378</v>
      </c>
      <c r="D38" s="203" t="s">
        <v>132</v>
      </c>
      <c r="E38" s="203"/>
      <c r="F38" s="203"/>
      <c r="G38" s="203">
        <v>2</v>
      </c>
      <c r="H38" s="203">
        <v>0</v>
      </c>
      <c r="I38" s="203">
        <v>1</v>
      </c>
      <c r="J38" s="203"/>
      <c r="K38" s="203" t="s">
        <v>132</v>
      </c>
      <c r="L38" s="203"/>
      <c r="M38" s="203"/>
      <c r="N38" s="203" t="s">
        <v>390</v>
      </c>
      <c r="O38" s="203"/>
      <c r="P38" s="203" t="s">
        <v>132</v>
      </c>
      <c r="Q38" s="203"/>
      <c r="R38" s="203" t="s">
        <v>352</v>
      </c>
      <c r="S38" s="203"/>
    </row>
    <row r="39" spans="1:19" s="41" customFormat="1" ht="25.5">
      <c r="A39" s="300"/>
      <c r="B39" s="301"/>
      <c r="C39" s="204" t="s">
        <v>379</v>
      </c>
      <c r="D39" s="203" t="s">
        <v>132</v>
      </c>
      <c r="E39" s="203"/>
      <c r="F39" s="203"/>
      <c r="G39" s="203">
        <v>3</v>
      </c>
      <c r="H39" s="203">
        <v>1</v>
      </c>
      <c r="I39" s="203">
        <v>1</v>
      </c>
      <c r="J39" s="203"/>
      <c r="K39" s="203"/>
      <c r="L39" s="203"/>
      <c r="M39" s="203"/>
      <c r="N39" s="203" t="s">
        <v>390</v>
      </c>
      <c r="O39" s="203"/>
      <c r="P39" s="203"/>
      <c r="Q39" s="203"/>
      <c r="R39" s="203" t="s">
        <v>390</v>
      </c>
      <c r="S39" s="203"/>
    </row>
    <row r="40" spans="1:19" s="41" customFormat="1" ht="25.5">
      <c r="A40" s="300"/>
      <c r="B40" s="301"/>
      <c r="C40" s="204" t="s">
        <v>380</v>
      </c>
      <c r="D40" s="203"/>
      <c r="E40" s="203"/>
      <c r="F40" s="203"/>
      <c r="G40" s="203"/>
      <c r="H40" s="203"/>
      <c r="I40" s="203"/>
      <c r="J40" s="203"/>
      <c r="K40" s="203"/>
      <c r="L40" s="203"/>
      <c r="M40" s="203"/>
      <c r="N40" s="203"/>
      <c r="O40" s="203"/>
      <c r="P40" s="203"/>
      <c r="Q40" s="203"/>
      <c r="R40" s="203"/>
      <c r="S40" s="203"/>
    </row>
    <row r="41" spans="1:19" s="41" customFormat="1" ht="38.25">
      <c r="A41" s="285"/>
      <c r="B41" s="288"/>
      <c r="C41" s="198" t="s">
        <v>381</v>
      </c>
      <c r="D41" s="199" t="s">
        <v>132</v>
      </c>
      <c r="E41" s="199"/>
      <c r="F41" s="199"/>
      <c r="G41" s="199">
        <v>2</v>
      </c>
      <c r="H41" s="199">
        <v>1</v>
      </c>
      <c r="I41" s="199">
        <v>2</v>
      </c>
      <c r="J41" s="199"/>
      <c r="K41" s="199"/>
      <c r="L41" s="199"/>
      <c r="M41" s="199"/>
      <c r="N41" s="199" t="s">
        <v>390</v>
      </c>
      <c r="O41" s="199"/>
      <c r="P41" s="199"/>
      <c r="Q41" s="199"/>
      <c r="R41" s="199" t="s">
        <v>352</v>
      </c>
      <c r="S41" s="199"/>
    </row>
    <row r="42" spans="1:19" s="41" customFormat="1" ht="26.25" thickBot="1">
      <c r="A42" s="297"/>
      <c r="B42" s="299"/>
      <c r="C42" s="200" t="s">
        <v>382</v>
      </c>
      <c r="D42" s="201"/>
      <c r="E42" s="201"/>
      <c r="F42" s="201"/>
      <c r="G42" s="201"/>
      <c r="H42" s="201"/>
      <c r="I42" s="201"/>
      <c r="J42" s="201"/>
      <c r="K42" s="201"/>
      <c r="L42" s="201"/>
      <c r="M42" s="201"/>
      <c r="N42" s="201"/>
      <c r="O42" s="201"/>
      <c r="P42" s="201"/>
      <c r="Q42" s="201"/>
      <c r="R42" s="201"/>
      <c r="S42" s="201"/>
    </row>
    <row r="43" spans="1:19" s="41" customFormat="1" ht="38.25">
      <c r="A43" s="296">
        <v>9</v>
      </c>
      <c r="B43" s="298" t="s">
        <v>353</v>
      </c>
      <c r="C43" s="196" t="s">
        <v>126</v>
      </c>
      <c r="D43" s="197" t="s">
        <v>132</v>
      </c>
      <c r="E43" s="197"/>
      <c r="F43" s="197"/>
      <c r="G43" s="197"/>
      <c r="H43" s="197"/>
      <c r="I43" s="197"/>
      <c r="J43" s="197"/>
      <c r="K43" s="197" t="s">
        <v>132</v>
      </c>
      <c r="L43" s="197" t="s">
        <v>310</v>
      </c>
      <c r="M43" s="197" t="s">
        <v>132</v>
      </c>
      <c r="N43" s="197"/>
      <c r="O43" s="197" t="s">
        <v>351</v>
      </c>
      <c r="P43" s="197" t="s">
        <v>132</v>
      </c>
      <c r="Q43" s="197" t="s">
        <v>132</v>
      </c>
      <c r="R43" s="197" t="s">
        <v>352</v>
      </c>
      <c r="S43" s="197"/>
    </row>
    <row r="44" spans="1:19" s="41" customFormat="1" ht="38.25">
      <c r="A44" s="300"/>
      <c r="B44" s="301"/>
      <c r="C44" s="204" t="s">
        <v>127</v>
      </c>
      <c r="D44" s="203" t="s">
        <v>132</v>
      </c>
      <c r="E44" s="203"/>
      <c r="F44" s="203"/>
      <c r="G44" s="203">
        <v>4</v>
      </c>
      <c r="H44" s="203"/>
      <c r="I44" s="203"/>
      <c r="J44" s="203"/>
      <c r="K44" s="203" t="s">
        <v>132</v>
      </c>
      <c r="L44" s="203" t="s">
        <v>310</v>
      </c>
      <c r="M44" s="203" t="s">
        <v>310</v>
      </c>
      <c r="N44" s="203"/>
      <c r="O44" s="203" t="s">
        <v>351</v>
      </c>
      <c r="P44" s="203" t="s">
        <v>132</v>
      </c>
      <c r="Q44" s="203" t="s">
        <v>132</v>
      </c>
      <c r="R44" s="203" t="s">
        <v>352</v>
      </c>
      <c r="S44" s="203"/>
    </row>
    <row r="45" spans="1:19" s="41" customFormat="1" ht="38.25">
      <c r="A45" s="300"/>
      <c r="B45" s="301"/>
      <c r="C45" s="204" t="s">
        <v>130</v>
      </c>
      <c r="D45" s="203" t="s">
        <v>132</v>
      </c>
      <c r="E45" s="203"/>
      <c r="F45" s="203"/>
      <c r="G45" s="203"/>
      <c r="H45" s="203"/>
      <c r="I45" s="203">
        <v>2</v>
      </c>
      <c r="J45" s="203"/>
      <c r="K45" s="203" t="s">
        <v>132</v>
      </c>
      <c r="L45" s="203" t="s">
        <v>310</v>
      </c>
      <c r="M45" s="203" t="s">
        <v>310</v>
      </c>
      <c r="N45" s="203"/>
      <c r="O45" s="203" t="s">
        <v>351</v>
      </c>
      <c r="P45" s="203" t="s">
        <v>132</v>
      </c>
      <c r="Q45" s="203" t="s">
        <v>132</v>
      </c>
      <c r="R45" s="203" t="s">
        <v>352</v>
      </c>
      <c r="S45" s="203"/>
    </row>
    <row r="46" spans="1:19" s="41" customFormat="1" ht="26.25" thickBot="1">
      <c r="A46" s="300"/>
      <c r="B46" s="301"/>
      <c r="C46" s="204" t="s">
        <v>128</v>
      </c>
      <c r="D46" s="203"/>
      <c r="E46" s="203"/>
      <c r="F46" s="203"/>
      <c r="G46" s="203"/>
      <c r="H46" s="201"/>
      <c r="I46" s="201"/>
      <c r="J46" s="203"/>
      <c r="K46" s="203"/>
      <c r="L46" s="203"/>
      <c r="M46" s="203"/>
      <c r="N46" s="203"/>
      <c r="O46" s="203"/>
      <c r="P46" s="203"/>
      <c r="Q46" s="203"/>
      <c r="R46" s="203"/>
      <c r="S46" s="203"/>
    </row>
    <row r="47" spans="1:19" s="41" customFormat="1">
      <c r="A47" s="296">
        <v>10</v>
      </c>
      <c r="B47" s="298" t="s">
        <v>104</v>
      </c>
      <c r="C47" s="196" t="s">
        <v>201</v>
      </c>
      <c r="D47" s="294" t="s">
        <v>132</v>
      </c>
      <c r="E47" s="197"/>
      <c r="F47" s="197"/>
      <c r="G47" s="294">
        <v>4</v>
      </c>
      <c r="H47" s="294">
        <v>1</v>
      </c>
      <c r="I47" s="294" t="s">
        <v>310</v>
      </c>
      <c r="J47" s="197"/>
      <c r="K47" s="294" t="s">
        <v>132</v>
      </c>
      <c r="L47" s="294" t="s">
        <v>211</v>
      </c>
      <c r="M47" s="294" t="s">
        <v>132</v>
      </c>
      <c r="N47" s="197"/>
      <c r="O47" s="197"/>
      <c r="P47" s="294" t="s">
        <v>132</v>
      </c>
      <c r="Q47" s="197"/>
      <c r="R47" s="197"/>
      <c r="S47" s="294" t="s">
        <v>423</v>
      </c>
    </row>
    <row r="48" spans="1:19" s="41" customFormat="1">
      <c r="A48" s="285"/>
      <c r="B48" s="288"/>
      <c r="C48" s="198" t="s">
        <v>202</v>
      </c>
      <c r="D48" s="295"/>
      <c r="E48" s="199"/>
      <c r="F48" s="199"/>
      <c r="G48" s="295"/>
      <c r="H48" s="295"/>
      <c r="I48" s="295"/>
      <c r="J48" s="199"/>
      <c r="K48" s="295"/>
      <c r="L48" s="295"/>
      <c r="M48" s="295"/>
      <c r="N48" s="199"/>
      <c r="O48" s="199"/>
      <c r="P48" s="295"/>
      <c r="Q48" s="199"/>
      <c r="R48" s="199"/>
      <c r="S48" s="295"/>
    </row>
    <row r="49" spans="1:19" s="41" customFormat="1" ht="13.5" thickBot="1">
      <c r="A49" s="297"/>
      <c r="B49" s="299"/>
      <c r="C49" s="200" t="s">
        <v>203</v>
      </c>
      <c r="D49" s="201"/>
      <c r="E49" s="201"/>
      <c r="F49" s="201"/>
      <c r="G49" s="201"/>
      <c r="H49" s="201"/>
      <c r="I49" s="201"/>
      <c r="J49" s="201"/>
      <c r="K49" s="201"/>
      <c r="L49" s="201"/>
      <c r="M49" s="201"/>
      <c r="N49" s="201"/>
      <c r="O49" s="201"/>
      <c r="P49" s="201"/>
      <c r="Q49" s="201"/>
      <c r="R49" s="201"/>
      <c r="S49" s="201"/>
    </row>
    <row r="50" spans="1:19" s="41" customFormat="1">
      <c r="A50" s="296">
        <v>11</v>
      </c>
      <c r="B50" s="298" t="s">
        <v>105</v>
      </c>
      <c r="C50" s="196" t="s">
        <v>368</v>
      </c>
      <c r="D50" s="197" t="s">
        <v>132</v>
      </c>
      <c r="E50" s="197"/>
      <c r="F50" s="197"/>
      <c r="G50" s="197">
        <v>3</v>
      </c>
      <c r="H50" s="199"/>
      <c r="I50" s="199">
        <v>2</v>
      </c>
      <c r="J50" s="197"/>
      <c r="K50" s="197" t="s">
        <v>132</v>
      </c>
      <c r="L50" s="197" t="s">
        <v>310</v>
      </c>
      <c r="M50" s="197" t="s">
        <v>132</v>
      </c>
      <c r="N50" s="197"/>
      <c r="O50" s="197"/>
      <c r="P50" s="197" t="s">
        <v>132</v>
      </c>
      <c r="Q50" s="197"/>
      <c r="R50" s="197"/>
      <c r="S50" s="197" t="s">
        <v>375</v>
      </c>
    </row>
    <row r="51" spans="1:19" s="41" customFormat="1" ht="13.5" thickBot="1">
      <c r="A51" s="285"/>
      <c r="B51" s="288"/>
      <c r="C51" s="198" t="s">
        <v>369</v>
      </c>
      <c r="D51" s="199" t="s">
        <v>132</v>
      </c>
      <c r="E51" s="199"/>
      <c r="F51" s="199"/>
      <c r="G51" s="199"/>
      <c r="H51" s="199"/>
      <c r="I51" s="199"/>
      <c r="J51" s="199"/>
      <c r="K51" s="199"/>
      <c r="L51" s="199" t="s">
        <v>132</v>
      </c>
      <c r="M51" s="199" t="s">
        <v>132</v>
      </c>
      <c r="N51" s="199"/>
      <c r="O51" s="199"/>
      <c r="P51" s="199" t="s">
        <v>310</v>
      </c>
      <c r="Q51" s="199"/>
      <c r="R51" s="199"/>
      <c r="S51" s="199"/>
    </row>
    <row r="52" spans="1:19" s="41" customFormat="1" ht="13.5" thickBot="1">
      <c r="A52" s="202">
        <v>12</v>
      </c>
      <c r="B52" s="191" t="s">
        <v>106</v>
      </c>
      <c r="C52" s="196" t="s">
        <v>278</v>
      </c>
      <c r="D52" s="197" t="s">
        <v>132</v>
      </c>
      <c r="E52" s="197" t="s">
        <v>310</v>
      </c>
      <c r="F52" s="197" t="s">
        <v>310</v>
      </c>
      <c r="G52" s="197">
        <v>9</v>
      </c>
      <c r="H52" s="199">
        <v>3</v>
      </c>
      <c r="I52" s="199"/>
      <c r="J52" s="197"/>
      <c r="K52" s="197" t="s">
        <v>132</v>
      </c>
      <c r="L52" s="197" t="s">
        <v>132</v>
      </c>
      <c r="M52" s="197"/>
      <c r="N52" s="197"/>
      <c r="O52" s="197"/>
      <c r="P52" s="197" t="s">
        <v>132</v>
      </c>
      <c r="Q52" s="197"/>
      <c r="R52" s="197"/>
      <c r="S52" s="197" t="s">
        <v>282</v>
      </c>
    </row>
    <row r="53" spans="1:19" s="41" customFormat="1" ht="13.5" thickBot="1">
      <c r="A53" s="296">
        <v>13</v>
      </c>
      <c r="B53" s="298" t="s">
        <v>102</v>
      </c>
      <c r="C53" s="196" t="s">
        <v>194</v>
      </c>
      <c r="D53" s="197" t="s">
        <v>132</v>
      </c>
      <c r="E53" s="197" t="s">
        <v>310</v>
      </c>
      <c r="F53" s="197" t="s">
        <v>310</v>
      </c>
      <c r="G53" s="197">
        <v>7</v>
      </c>
      <c r="H53" s="197"/>
      <c r="I53" s="197">
        <v>1</v>
      </c>
      <c r="J53" s="197"/>
      <c r="K53" s="197" t="s">
        <v>132</v>
      </c>
      <c r="L53" s="197"/>
      <c r="M53" s="197" t="s">
        <v>132</v>
      </c>
      <c r="N53" s="197"/>
      <c r="O53" s="197"/>
      <c r="P53" s="197"/>
      <c r="Q53" s="197"/>
      <c r="R53" s="199" t="s">
        <v>132</v>
      </c>
      <c r="S53" s="197"/>
    </row>
    <row r="54" spans="1:19" s="41" customFormat="1" ht="13.5" thickBot="1">
      <c r="A54" s="285"/>
      <c r="B54" s="288"/>
      <c r="C54" s="198" t="s">
        <v>195</v>
      </c>
      <c r="D54" s="197" t="s">
        <v>132</v>
      </c>
      <c r="E54" s="197" t="s">
        <v>310</v>
      </c>
      <c r="F54" s="197" t="s">
        <v>310</v>
      </c>
      <c r="G54" s="199">
        <v>6</v>
      </c>
      <c r="H54" s="199"/>
      <c r="I54" s="199">
        <v>1</v>
      </c>
      <c r="J54" s="199"/>
      <c r="K54" s="199" t="s">
        <v>132</v>
      </c>
      <c r="L54" s="199" t="s">
        <v>132</v>
      </c>
      <c r="M54" s="199" t="s">
        <v>132</v>
      </c>
      <c r="N54" s="199"/>
      <c r="O54" s="199"/>
      <c r="P54" s="199"/>
      <c r="Q54" s="199"/>
      <c r="R54" s="199" t="s">
        <v>132</v>
      </c>
      <c r="S54" s="199"/>
    </row>
    <row r="55" spans="1:19" s="41" customFormat="1" ht="26.25" thickBot="1">
      <c r="A55" s="202">
        <v>14</v>
      </c>
      <c r="B55" s="191" t="s">
        <v>108</v>
      </c>
      <c r="C55" s="66" t="s">
        <v>589</v>
      </c>
      <c r="D55" s="197" t="s">
        <v>132</v>
      </c>
      <c r="E55" s="197" t="s">
        <v>132</v>
      </c>
      <c r="F55" s="197" t="s">
        <v>310</v>
      </c>
      <c r="G55" s="197">
        <v>3</v>
      </c>
      <c r="H55" s="197"/>
      <c r="I55" s="197">
        <v>2</v>
      </c>
      <c r="J55" s="197" t="s">
        <v>506</v>
      </c>
      <c r="K55" s="197" t="s">
        <v>132</v>
      </c>
      <c r="L55" s="197"/>
      <c r="M55" s="197" t="s">
        <v>132</v>
      </c>
      <c r="N55" s="197" t="s">
        <v>132</v>
      </c>
      <c r="O55" s="197"/>
      <c r="P55" s="197"/>
      <c r="Q55" s="197" t="s">
        <v>132</v>
      </c>
      <c r="R55" s="197" t="s">
        <v>132</v>
      </c>
      <c r="S55" s="197" t="s">
        <v>193</v>
      </c>
    </row>
    <row r="56" spans="1:19" s="41" customFormat="1" ht="38.25">
      <c r="A56" s="202">
        <v>15</v>
      </c>
      <c r="B56" s="191" t="s">
        <v>109</v>
      </c>
      <c r="C56" s="196" t="s">
        <v>593</v>
      </c>
      <c r="D56" s="197" t="s">
        <v>132</v>
      </c>
      <c r="E56" s="197" t="s">
        <v>132</v>
      </c>
      <c r="F56" s="197" t="s">
        <v>310</v>
      </c>
      <c r="G56" s="197">
        <v>4</v>
      </c>
      <c r="H56" s="197"/>
      <c r="I56" s="197">
        <v>4</v>
      </c>
      <c r="J56" s="197"/>
      <c r="K56" s="197" t="s">
        <v>132</v>
      </c>
      <c r="L56" s="197"/>
      <c r="M56" s="197" t="s">
        <v>132</v>
      </c>
      <c r="N56" s="197" t="s">
        <v>594</v>
      </c>
      <c r="O56" s="197" t="s">
        <v>594</v>
      </c>
      <c r="P56" s="197" t="s">
        <v>132</v>
      </c>
      <c r="Q56" s="197"/>
      <c r="R56" s="197" t="s">
        <v>132</v>
      </c>
      <c r="S56" s="197" t="s">
        <v>595</v>
      </c>
    </row>
  </sheetData>
  <mergeCells count="28">
    <mergeCell ref="A50:A51"/>
    <mergeCell ref="B50:B51"/>
    <mergeCell ref="B53:B54"/>
    <mergeCell ref="B37:B42"/>
    <mergeCell ref="B43:B46"/>
    <mergeCell ref="A53:A54"/>
    <mergeCell ref="A37:A42"/>
    <mergeCell ref="A43:A46"/>
    <mergeCell ref="A1:A2"/>
    <mergeCell ref="C1:C2"/>
    <mergeCell ref="D1:J1"/>
    <mergeCell ref="A31:A33"/>
    <mergeCell ref="B1:B2"/>
    <mergeCell ref="B31:B33"/>
    <mergeCell ref="A3:A30"/>
    <mergeCell ref="B3:B30"/>
    <mergeCell ref="D47:D48"/>
    <mergeCell ref="G47:G48"/>
    <mergeCell ref="H47:H48"/>
    <mergeCell ref="I47:I48"/>
    <mergeCell ref="A47:A49"/>
    <mergeCell ref="B47:B49"/>
    <mergeCell ref="K1:S1"/>
    <mergeCell ref="K47:K48"/>
    <mergeCell ref="L47:L48"/>
    <mergeCell ref="M47:M48"/>
    <mergeCell ref="P47:P48"/>
    <mergeCell ref="S47:S48"/>
  </mergeCells>
  <pageMargins left="0.7" right="0.7" top="0.75" bottom="0.75" header="0.3" footer="0.3"/>
  <pageSetup paperSize="9" scale="64" orientation="landscape" r:id="rId1"/>
  <headerFooter>
    <oddHeader>&amp;LZałącznik nr 1d do SIWZ&amp;RZakładka nr 5</oddHeader>
    <oddFooter>&amp;LUbezpieczenie interesów majątkowych Gminy Koronowo&amp;RStrona &amp;P z &amp;N</oddFooter>
  </headerFooter>
  <colBreaks count="1" manualBreakCount="1">
    <brk id="1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5"/>
  <sheetViews>
    <sheetView topLeftCell="A10" zoomScaleNormal="100" workbookViewId="0">
      <selection activeCell="G24" sqref="G24"/>
    </sheetView>
  </sheetViews>
  <sheetFormatPr defaultColWidth="9.140625" defaultRowHeight="0" customHeight="1" zeroHeight="1"/>
  <cols>
    <col min="1" max="1" width="24" style="150" bestFit="1" customWidth="1"/>
    <col min="2" max="2" width="42.140625" style="4" customWidth="1"/>
    <col min="3" max="3" width="17" style="4" bestFit="1" customWidth="1"/>
    <col min="4" max="4" width="19.5703125" style="4" customWidth="1"/>
    <col min="5" max="5" width="16" style="4" customWidth="1"/>
    <col min="6" max="6" width="13.85546875" style="4" customWidth="1"/>
    <col min="7" max="7" width="16.28515625" style="4" customWidth="1"/>
    <col min="8" max="8" width="24" style="4" customWidth="1"/>
    <col min="9" max="11" width="9.140625" style="4" customWidth="1"/>
    <col min="12" max="16384" width="9.140625" style="4"/>
  </cols>
  <sheetData>
    <row r="1" spans="1:8" ht="25.5">
      <c r="A1" s="139" t="s">
        <v>626</v>
      </c>
      <c r="B1" s="140" t="s">
        <v>627</v>
      </c>
      <c r="C1" s="140" t="s">
        <v>628</v>
      </c>
      <c r="D1" s="140" t="s">
        <v>629</v>
      </c>
      <c r="E1" s="140" t="s">
        <v>630</v>
      </c>
      <c r="F1" s="140" t="s">
        <v>631</v>
      </c>
      <c r="G1" s="140" t="s">
        <v>632</v>
      </c>
      <c r="H1" s="140" t="s">
        <v>16</v>
      </c>
    </row>
    <row r="2" spans="1:8" s="142" customFormat="1" ht="38.25">
      <c r="A2" s="171" t="s">
        <v>633</v>
      </c>
      <c r="B2" s="172" t="s">
        <v>15</v>
      </c>
      <c r="C2" s="172" t="s">
        <v>634</v>
      </c>
      <c r="D2" s="173">
        <v>42828</v>
      </c>
      <c r="E2" s="174">
        <v>735.67</v>
      </c>
      <c r="F2" s="175">
        <v>0</v>
      </c>
      <c r="G2" s="172" t="s">
        <v>635</v>
      </c>
      <c r="H2" s="176" t="s">
        <v>636</v>
      </c>
    </row>
    <row r="3" spans="1:8" s="142" customFormat="1" ht="38.25">
      <c r="A3" s="171" t="s">
        <v>637</v>
      </c>
      <c r="B3" s="176" t="s">
        <v>638</v>
      </c>
      <c r="C3" s="177" t="s">
        <v>639</v>
      </c>
      <c r="D3" s="178">
        <v>42926</v>
      </c>
      <c r="E3" s="174">
        <v>1463.55</v>
      </c>
      <c r="F3" s="175">
        <v>0</v>
      </c>
      <c r="G3" s="172" t="s">
        <v>640</v>
      </c>
      <c r="H3" s="176" t="s">
        <v>641</v>
      </c>
    </row>
    <row r="4" spans="1:8" s="142" customFormat="1" ht="38.25">
      <c r="A4" s="171" t="s">
        <v>637</v>
      </c>
      <c r="B4" s="176" t="s">
        <v>638</v>
      </c>
      <c r="C4" s="172" t="s">
        <v>639</v>
      </c>
      <c r="D4" s="173">
        <v>42946</v>
      </c>
      <c r="E4" s="174">
        <v>300</v>
      </c>
      <c r="F4" s="175">
        <v>0</v>
      </c>
      <c r="G4" s="172" t="s">
        <v>640</v>
      </c>
      <c r="H4" s="176" t="s">
        <v>641</v>
      </c>
    </row>
    <row r="5" spans="1:8" s="142" customFormat="1" ht="25.5">
      <c r="A5" s="171" t="s">
        <v>642</v>
      </c>
      <c r="B5" s="176" t="s">
        <v>643</v>
      </c>
      <c r="C5" s="172" t="s">
        <v>644</v>
      </c>
      <c r="D5" s="173">
        <v>42958</v>
      </c>
      <c r="E5" s="174">
        <v>3239.05</v>
      </c>
      <c r="F5" s="175">
        <v>0</v>
      </c>
      <c r="G5" s="172" t="s">
        <v>640</v>
      </c>
      <c r="H5" s="176" t="s">
        <v>645</v>
      </c>
    </row>
    <row r="6" spans="1:8" s="142" customFormat="1" ht="25.5">
      <c r="A6" s="171" t="s">
        <v>646</v>
      </c>
      <c r="B6" s="176" t="s">
        <v>647</v>
      </c>
      <c r="C6" s="177" t="s">
        <v>639</v>
      </c>
      <c r="D6" s="178">
        <v>42958</v>
      </c>
      <c r="E6" s="174">
        <v>29614.02</v>
      </c>
      <c r="F6" s="175">
        <v>0</v>
      </c>
      <c r="G6" s="172" t="s">
        <v>640</v>
      </c>
      <c r="H6" s="176" t="s">
        <v>648</v>
      </c>
    </row>
    <row r="7" spans="1:8" s="142" customFormat="1" ht="38.25">
      <c r="A7" s="171" t="s">
        <v>649</v>
      </c>
      <c r="B7" s="176" t="s">
        <v>647</v>
      </c>
      <c r="C7" s="172" t="s">
        <v>639</v>
      </c>
      <c r="D7" s="173">
        <v>42958</v>
      </c>
      <c r="E7" s="174">
        <v>35925.69</v>
      </c>
      <c r="F7" s="175">
        <v>0</v>
      </c>
      <c r="G7" s="172" t="s">
        <v>640</v>
      </c>
      <c r="H7" s="176" t="s">
        <v>650</v>
      </c>
    </row>
    <row r="8" spans="1:8" s="142" customFormat="1" ht="12.75">
      <c r="A8" s="179"/>
      <c r="B8" s="180" t="s">
        <v>670</v>
      </c>
      <c r="C8" s="180" t="s">
        <v>634</v>
      </c>
      <c r="D8" s="181" t="s">
        <v>671</v>
      </c>
      <c r="E8" s="182">
        <v>11343</v>
      </c>
      <c r="F8" s="183">
        <v>0</v>
      </c>
      <c r="G8" s="180" t="s">
        <v>635</v>
      </c>
      <c r="H8" s="180" t="s">
        <v>427</v>
      </c>
    </row>
    <row r="9" spans="1:8" s="142" customFormat="1" ht="12.75">
      <c r="A9" s="179"/>
      <c r="B9" s="180" t="s">
        <v>672</v>
      </c>
      <c r="C9" s="180" t="s">
        <v>634</v>
      </c>
      <c r="D9" s="181" t="s">
        <v>673</v>
      </c>
      <c r="E9" s="182">
        <v>6583</v>
      </c>
      <c r="F9" s="183">
        <v>0</v>
      </c>
      <c r="G9" s="180" t="s">
        <v>635</v>
      </c>
      <c r="H9" s="180" t="s">
        <v>427</v>
      </c>
    </row>
    <row r="10" spans="1:8" s="142" customFormat="1" ht="12.75">
      <c r="A10" s="179"/>
      <c r="B10" s="180" t="s">
        <v>674</v>
      </c>
      <c r="C10" s="180" t="s">
        <v>634</v>
      </c>
      <c r="D10" s="181" t="s">
        <v>675</v>
      </c>
      <c r="E10" s="182">
        <v>3093</v>
      </c>
      <c r="F10" s="183">
        <v>0</v>
      </c>
      <c r="G10" s="180" t="s">
        <v>635</v>
      </c>
      <c r="H10" s="180" t="s">
        <v>427</v>
      </c>
    </row>
    <row r="11" spans="1:8" s="142" customFormat="1" ht="12.75">
      <c r="A11" s="141"/>
      <c r="B11" s="145"/>
      <c r="C11" s="146"/>
      <c r="D11" s="147"/>
      <c r="E11" s="143"/>
      <c r="F11" s="144"/>
      <c r="H11" s="145"/>
    </row>
    <row r="12" spans="1:8" s="142" customFormat="1" ht="12.75">
      <c r="A12" s="148"/>
      <c r="B12" s="145"/>
      <c r="C12" s="146"/>
      <c r="D12" s="148"/>
      <c r="E12" s="149">
        <f>SUBTOTAL(109,Tabela1[Wypłata])</f>
        <v>92296.98000000001</v>
      </c>
      <c r="F12" s="149"/>
    </row>
    <row r="13" spans="1:8" ht="12.75">
      <c r="F13" s="62"/>
      <c r="G13" s="151"/>
    </row>
    <row r="14" spans="1:8" ht="12.75"/>
    <row r="15" spans="1:8" ht="15.75" customHeight="1">
      <c r="B15" s="152" t="s">
        <v>627</v>
      </c>
      <c r="C15" s="152">
        <v>2015</v>
      </c>
      <c r="D15" s="152">
        <v>2016</v>
      </c>
      <c r="E15" s="152">
        <v>2017</v>
      </c>
      <c r="F15" s="152">
        <v>2018</v>
      </c>
    </row>
    <row r="16" spans="1:8" ht="22.5" customHeight="1">
      <c r="B16" s="153" t="s">
        <v>651</v>
      </c>
      <c r="C16" s="184" t="s">
        <v>41</v>
      </c>
      <c r="D16" s="184" t="s">
        <v>41</v>
      </c>
      <c r="E16" s="185">
        <v>70542.31</v>
      </c>
      <c r="F16" s="184" t="s">
        <v>41</v>
      </c>
    </row>
    <row r="17" spans="2:11" ht="41.25" customHeight="1">
      <c r="B17" s="153" t="s">
        <v>652</v>
      </c>
      <c r="C17" s="184" t="s">
        <v>41</v>
      </c>
      <c r="D17" s="184" t="s">
        <v>41</v>
      </c>
      <c r="E17" s="184" t="s">
        <v>41</v>
      </c>
      <c r="F17" s="184" t="s">
        <v>41</v>
      </c>
    </row>
    <row r="18" spans="2:11" ht="22.5" customHeight="1">
      <c r="B18" s="153" t="s">
        <v>653</v>
      </c>
      <c r="C18" s="186" t="s">
        <v>41</v>
      </c>
      <c r="D18" s="186" t="s">
        <v>41</v>
      </c>
      <c r="E18" s="186" t="s">
        <v>41</v>
      </c>
      <c r="F18" s="186" t="s">
        <v>41</v>
      </c>
    </row>
    <row r="19" spans="2:11" ht="15" customHeight="1">
      <c r="B19" s="155" t="s">
        <v>654</v>
      </c>
      <c r="C19" s="187">
        <f>SUM(C16:C18)</f>
        <v>0</v>
      </c>
      <c r="D19" s="187">
        <f t="shared" ref="D19:F19" si="0">SUM(D16:D18)</f>
        <v>0</v>
      </c>
      <c r="E19" s="187">
        <f t="shared" si="0"/>
        <v>70542.31</v>
      </c>
      <c r="F19" s="187">
        <f t="shared" si="0"/>
        <v>0</v>
      </c>
      <c r="G19" s="156">
        <f>SUM(C19:F19)</f>
        <v>70542.31</v>
      </c>
    </row>
    <row r="20" spans="2:11" ht="22.5" customHeight="1">
      <c r="B20" s="153" t="s">
        <v>634</v>
      </c>
      <c r="C20" s="184">
        <v>11343</v>
      </c>
      <c r="D20" s="184">
        <v>6583</v>
      </c>
      <c r="E20" s="185">
        <v>3828.67</v>
      </c>
      <c r="F20" s="184" t="s">
        <v>41</v>
      </c>
    </row>
    <row r="21" spans="2:11" ht="29.25" customHeight="1">
      <c r="B21" s="153" t="s">
        <v>655</v>
      </c>
      <c r="C21" s="184" t="s">
        <v>41</v>
      </c>
      <c r="D21" s="184" t="s">
        <v>41</v>
      </c>
      <c r="E21" s="184" t="s">
        <v>41</v>
      </c>
      <c r="F21" s="184" t="s">
        <v>41</v>
      </c>
    </row>
    <row r="22" spans="2:11" ht="29.25" customHeight="1">
      <c r="B22" s="153" t="s">
        <v>656</v>
      </c>
      <c r="C22" s="184" t="s">
        <v>41</v>
      </c>
      <c r="D22" s="184" t="s">
        <v>41</v>
      </c>
      <c r="E22" s="184" t="s">
        <v>41</v>
      </c>
      <c r="F22" s="184" t="s">
        <v>41</v>
      </c>
    </row>
    <row r="23" spans="2:11" ht="22.5" customHeight="1">
      <c r="B23" s="153" t="s">
        <v>653</v>
      </c>
      <c r="C23" s="154" t="s">
        <v>41</v>
      </c>
      <c r="D23" s="154" t="s">
        <v>41</v>
      </c>
      <c r="E23" s="154" t="s">
        <v>41</v>
      </c>
      <c r="F23" s="154" t="s">
        <v>41</v>
      </c>
    </row>
    <row r="24" spans="2:11" ht="15" customHeight="1">
      <c r="B24" s="155" t="s">
        <v>654</v>
      </c>
      <c r="C24" s="155">
        <f>SUM(C20:C23)</f>
        <v>11343</v>
      </c>
      <c r="D24" s="155">
        <f t="shared" ref="D24:F24" si="1">SUM(D20:D23)</f>
        <v>6583</v>
      </c>
      <c r="E24" s="155">
        <f t="shared" si="1"/>
        <v>3828.67</v>
      </c>
      <c r="F24" s="155">
        <f t="shared" si="1"/>
        <v>0</v>
      </c>
      <c r="G24" s="156">
        <f>SUM(C24:F24)</f>
        <v>21754.67</v>
      </c>
    </row>
    <row r="25" spans="2:11" ht="15" customHeight="1">
      <c r="B25" s="157" t="s">
        <v>657</v>
      </c>
      <c r="D25" s="158"/>
      <c r="E25" s="158"/>
      <c r="F25" s="158"/>
      <c r="G25" s="158"/>
    </row>
    <row r="26" spans="2:11" ht="15" customHeight="1"/>
    <row r="27" spans="2:11" ht="15" customHeight="1"/>
    <row r="28" spans="2:11" ht="15" customHeight="1"/>
    <row r="29" spans="2:11" s="150" customFormat="1" ht="15" customHeight="1">
      <c r="B29" s="4"/>
      <c r="C29" s="4"/>
      <c r="D29" s="4"/>
      <c r="E29" s="4"/>
      <c r="F29" s="4"/>
      <c r="G29" s="4"/>
      <c r="H29" s="4"/>
      <c r="I29" s="4"/>
      <c r="J29" s="4"/>
      <c r="K29" s="4"/>
    </row>
    <row r="30" spans="2:11" s="150" customFormat="1" ht="15" customHeight="1">
      <c r="B30" s="4"/>
      <c r="C30" s="4"/>
      <c r="D30" s="4"/>
      <c r="E30" s="4"/>
      <c r="F30" s="4"/>
      <c r="G30" s="4"/>
      <c r="H30" s="4"/>
      <c r="I30" s="4"/>
      <c r="J30" s="4"/>
      <c r="K30" s="4"/>
    </row>
    <row r="31" spans="2:11" s="150" customFormat="1" ht="15" customHeight="1">
      <c r="B31" s="4"/>
      <c r="C31" s="4"/>
      <c r="D31" s="4"/>
      <c r="E31" s="4"/>
      <c r="F31" s="4"/>
      <c r="G31" s="4"/>
      <c r="H31" s="4"/>
      <c r="I31" s="4"/>
      <c r="J31" s="4"/>
      <c r="K31" s="4"/>
    </row>
    <row r="32" spans="2:11" s="150" customFormat="1" ht="15" customHeight="1">
      <c r="B32" s="4"/>
      <c r="C32" s="4"/>
      <c r="D32" s="4"/>
      <c r="E32" s="4"/>
      <c r="F32" s="4"/>
      <c r="G32" s="4"/>
      <c r="H32" s="4"/>
      <c r="I32" s="4"/>
      <c r="J32" s="4"/>
      <c r="K32" s="4"/>
    </row>
    <row r="33" spans="2:11" s="150" customFormat="1" ht="15" customHeight="1">
      <c r="B33" s="4"/>
      <c r="C33" s="4"/>
      <c r="D33" s="4"/>
      <c r="E33" s="4"/>
      <c r="F33" s="4"/>
      <c r="G33" s="4"/>
      <c r="H33" s="4"/>
      <c r="I33" s="4"/>
      <c r="J33" s="4"/>
      <c r="K33" s="4"/>
    </row>
    <row r="34" spans="2:11" s="150" customFormat="1" ht="15" customHeight="1">
      <c r="B34" s="4"/>
      <c r="C34" s="4"/>
      <c r="D34" s="4"/>
      <c r="E34" s="4"/>
      <c r="F34" s="4"/>
      <c r="G34" s="4"/>
      <c r="H34" s="4"/>
      <c r="I34" s="4"/>
      <c r="J34" s="4"/>
      <c r="K34" s="4"/>
    </row>
    <row r="35" spans="2:11" s="150" customFormat="1" ht="15" customHeight="1">
      <c r="B35" s="4"/>
      <c r="C35" s="4"/>
      <c r="D35" s="4"/>
      <c r="E35" s="4"/>
      <c r="F35" s="4"/>
      <c r="G35" s="4"/>
      <c r="H35" s="4"/>
      <c r="I35" s="4"/>
      <c r="J35" s="4"/>
      <c r="K35" s="4"/>
    </row>
    <row r="36" spans="2:11" s="150" customFormat="1" ht="15" customHeight="1">
      <c r="B36" s="4"/>
      <c r="C36" s="4"/>
      <c r="D36" s="4"/>
      <c r="E36" s="4"/>
      <c r="F36" s="4"/>
      <c r="G36" s="4"/>
      <c r="H36" s="4"/>
      <c r="I36" s="4"/>
      <c r="J36" s="4"/>
      <c r="K36" s="4"/>
    </row>
    <row r="37" spans="2:11" s="150" customFormat="1" ht="15" customHeight="1">
      <c r="B37" s="4"/>
      <c r="C37" s="4"/>
      <c r="D37" s="4"/>
      <c r="E37" s="4"/>
      <c r="F37" s="4"/>
      <c r="G37" s="4"/>
      <c r="H37" s="4"/>
      <c r="I37" s="4"/>
      <c r="J37" s="4"/>
      <c r="K37" s="4"/>
    </row>
    <row r="38" spans="2:11" s="150" customFormat="1" ht="15" customHeight="1">
      <c r="B38" s="4"/>
      <c r="C38" s="4"/>
      <c r="D38" s="4"/>
      <c r="E38" s="4"/>
      <c r="F38" s="4"/>
      <c r="G38" s="4"/>
      <c r="H38" s="4"/>
      <c r="I38" s="4"/>
      <c r="J38" s="4"/>
      <c r="K38" s="4"/>
    </row>
    <row r="39" spans="2:11" s="150" customFormat="1" ht="15" customHeight="1">
      <c r="B39" s="4"/>
      <c r="C39" s="4"/>
      <c r="D39" s="4"/>
      <c r="E39" s="4"/>
      <c r="F39" s="4"/>
      <c r="G39" s="4"/>
      <c r="H39" s="4"/>
      <c r="I39" s="4"/>
      <c r="J39" s="4"/>
      <c r="K39" s="4"/>
    </row>
    <row r="40" spans="2:11" s="150" customFormat="1" ht="15" customHeight="1">
      <c r="B40" s="4"/>
      <c r="C40" s="4"/>
      <c r="D40" s="4"/>
      <c r="E40" s="4"/>
      <c r="F40" s="4"/>
      <c r="G40" s="4"/>
      <c r="H40" s="4"/>
      <c r="I40" s="4"/>
      <c r="J40" s="4"/>
      <c r="K40" s="4"/>
    </row>
    <row r="41" spans="2:11" s="150" customFormat="1" ht="15" customHeight="1">
      <c r="B41" s="4"/>
      <c r="C41" s="4"/>
      <c r="D41" s="4"/>
      <c r="E41" s="4"/>
      <c r="F41" s="4"/>
      <c r="G41" s="4"/>
      <c r="H41" s="4"/>
      <c r="I41" s="4"/>
      <c r="J41" s="4"/>
      <c r="K41" s="4"/>
    </row>
    <row r="42" spans="2:11" s="150" customFormat="1" ht="15" customHeight="1">
      <c r="B42" s="4"/>
      <c r="C42" s="4"/>
      <c r="D42" s="4"/>
      <c r="E42" s="4"/>
      <c r="F42" s="4"/>
      <c r="G42" s="4"/>
      <c r="H42" s="4"/>
      <c r="I42" s="4"/>
      <c r="J42" s="4"/>
      <c r="K42" s="4"/>
    </row>
    <row r="43" spans="2:11" s="150" customFormat="1" ht="15" customHeight="1">
      <c r="B43" s="4"/>
      <c r="C43" s="4"/>
      <c r="D43" s="4"/>
      <c r="E43" s="4"/>
      <c r="F43" s="4"/>
      <c r="G43" s="4"/>
      <c r="H43" s="4"/>
      <c r="I43" s="4"/>
      <c r="J43" s="4"/>
      <c r="K43" s="4"/>
    </row>
    <row r="44" spans="2:11" s="150" customFormat="1" ht="15" customHeight="1">
      <c r="B44" s="4"/>
      <c r="C44" s="4"/>
      <c r="D44" s="4"/>
      <c r="E44" s="4"/>
      <c r="F44" s="4"/>
      <c r="G44" s="4"/>
      <c r="H44" s="4"/>
      <c r="I44" s="4"/>
      <c r="J44" s="4"/>
      <c r="K44" s="4"/>
    </row>
    <row r="45" spans="2:11" s="150" customFormat="1" ht="15" customHeight="1">
      <c r="B45" s="4"/>
      <c r="C45" s="4"/>
      <c r="D45" s="4"/>
      <c r="E45" s="4"/>
      <c r="F45" s="4"/>
      <c r="G45" s="4"/>
      <c r="H45" s="4"/>
      <c r="I45" s="4"/>
      <c r="J45" s="4"/>
      <c r="K45" s="4"/>
    </row>
    <row r="46" spans="2:11" s="150" customFormat="1" ht="15" customHeight="1">
      <c r="B46" s="4"/>
      <c r="C46" s="4"/>
      <c r="D46" s="4"/>
      <c r="E46" s="4"/>
      <c r="F46" s="4"/>
      <c r="G46" s="4"/>
      <c r="H46" s="4"/>
      <c r="I46" s="4"/>
      <c r="J46" s="4"/>
      <c r="K46" s="4"/>
    </row>
    <row r="47" spans="2:11" s="150" customFormat="1" ht="15" customHeight="1">
      <c r="B47" s="4"/>
      <c r="C47" s="4"/>
      <c r="D47" s="4"/>
      <c r="E47" s="4"/>
      <c r="F47" s="4"/>
      <c r="G47" s="4"/>
      <c r="H47" s="4"/>
      <c r="I47" s="4"/>
      <c r="J47" s="4"/>
      <c r="K47" s="4"/>
    </row>
    <row r="48" spans="2:11" s="150" customFormat="1" ht="15" customHeight="1">
      <c r="B48" s="4"/>
      <c r="C48" s="4"/>
      <c r="D48" s="4"/>
      <c r="E48" s="4"/>
      <c r="F48" s="4"/>
      <c r="G48" s="4"/>
      <c r="H48" s="4"/>
      <c r="I48" s="4"/>
      <c r="J48" s="4"/>
      <c r="K48" s="4"/>
    </row>
    <row r="49" spans="2:11" s="150" customFormat="1" ht="15" customHeight="1">
      <c r="B49" s="4"/>
      <c r="C49" s="4"/>
      <c r="D49" s="4"/>
      <c r="E49" s="4"/>
      <c r="F49" s="4"/>
      <c r="G49" s="4"/>
      <c r="H49" s="4"/>
      <c r="I49" s="4"/>
      <c r="J49" s="4"/>
      <c r="K49" s="4"/>
    </row>
    <row r="50" spans="2:11" s="150" customFormat="1" ht="15" customHeight="1">
      <c r="B50" s="4"/>
      <c r="C50" s="4"/>
      <c r="D50" s="4"/>
      <c r="E50" s="4"/>
      <c r="F50" s="4"/>
      <c r="G50" s="4"/>
      <c r="H50" s="4"/>
      <c r="I50" s="4"/>
      <c r="J50" s="4"/>
      <c r="K50" s="4"/>
    </row>
    <row r="51" spans="2:11" s="150" customFormat="1" ht="15" customHeight="1">
      <c r="B51" s="4"/>
      <c r="C51" s="4"/>
      <c r="D51" s="4"/>
      <c r="E51" s="4"/>
      <c r="F51" s="4"/>
      <c r="G51" s="4"/>
      <c r="H51" s="4"/>
      <c r="I51" s="4"/>
      <c r="J51" s="4"/>
      <c r="K51" s="4"/>
    </row>
    <row r="52" spans="2:11" s="150" customFormat="1" ht="15" customHeight="1">
      <c r="B52" s="4"/>
      <c r="C52" s="4"/>
      <c r="D52" s="4"/>
      <c r="E52" s="4"/>
      <c r="F52" s="4"/>
      <c r="G52" s="4"/>
      <c r="H52" s="4"/>
      <c r="I52" s="4"/>
      <c r="J52" s="4"/>
      <c r="K52" s="4"/>
    </row>
    <row r="53" spans="2:11" s="150" customFormat="1" ht="15" customHeight="1">
      <c r="B53" s="4"/>
      <c r="C53" s="4"/>
      <c r="D53" s="4"/>
      <c r="E53" s="4"/>
      <c r="F53" s="4"/>
      <c r="G53" s="4"/>
      <c r="H53" s="4"/>
      <c r="I53" s="4"/>
      <c r="J53" s="4"/>
      <c r="K53" s="4"/>
    </row>
    <row r="54" spans="2:11" s="150" customFormat="1" ht="15" customHeight="1">
      <c r="B54" s="4"/>
      <c r="C54" s="4"/>
      <c r="D54" s="4"/>
      <c r="E54" s="4"/>
      <c r="F54" s="4"/>
      <c r="G54" s="4"/>
      <c r="H54" s="4"/>
      <c r="I54" s="4"/>
      <c r="J54" s="4"/>
      <c r="K54" s="4"/>
    </row>
    <row r="55" spans="2:11" s="150" customFormat="1" ht="15" customHeight="1">
      <c r="B55" s="4"/>
      <c r="C55" s="4"/>
      <c r="D55" s="4"/>
      <c r="E55" s="4"/>
      <c r="F55" s="4"/>
      <c r="G55" s="4"/>
      <c r="H55" s="4"/>
      <c r="I55" s="4"/>
      <c r="J55" s="4"/>
      <c r="K55" s="4"/>
    </row>
    <row r="56" spans="2:11" s="150" customFormat="1" ht="15" customHeight="1">
      <c r="B56" s="4"/>
      <c r="C56" s="4"/>
      <c r="D56" s="4"/>
      <c r="E56" s="4"/>
      <c r="F56" s="4"/>
      <c r="G56" s="4"/>
      <c r="H56" s="4"/>
      <c r="I56" s="4"/>
      <c r="J56" s="4"/>
      <c r="K56" s="4"/>
    </row>
    <row r="57" spans="2:11" s="150" customFormat="1" ht="15" customHeight="1">
      <c r="B57" s="4"/>
      <c r="C57" s="4"/>
      <c r="D57" s="4"/>
      <c r="E57" s="4"/>
      <c r="F57" s="4"/>
      <c r="G57" s="4"/>
      <c r="H57" s="4"/>
      <c r="I57" s="4"/>
      <c r="J57" s="4"/>
      <c r="K57" s="4"/>
    </row>
    <row r="58" spans="2:11" s="150" customFormat="1" ht="15" customHeight="1">
      <c r="B58" s="4"/>
      <c r="C58" s="4"/>
      <c r="D58" s="4"/>
      <c r="E58" s="4"/>
      <c r="F58" s="4"/>
      <c r="G58" s="4"/>
      <c r="H58" s="4"/>
      <c r="I58" s="4"/>
      <c r="J58" s="4"/>
      <c r="K58" s="4"/>
    </row>
    <row r="59" spans="2:11" s="150" customFormat="1" ht="15" customHeight="1">
      <c r="B59" s="4"/>
      <c r="C59" s="4"/>
      <c r="D59" s="4"/>
      <c r="E59" s="4"/>
      <c r="F59" s="4"/>
      <c r="G59" s="4"/>
      <c r="H59" s="4"/>
      <c r="I59" s="4"/>
      <c r="J59" s="4"/>
      <c r="K59" s="4"/>
    </row>
    <row r="60" spans="2:11" s="150" customFormat="1" ht="15" customHeight="1">
      <c r="B60" s="4"/>
      <c r="C60" s="4"/>
      <c r="D60" s="4"/>
      <c r="E60" s="4"/>
      <c r="F60" s="4"/>
      <c r="G60" s="4"/>
      <c r="H60" s="4"/>
      <c r="I60" s="4"/>
      <c r="J60" s="4"/>
      <c r="K60" s="4"/>
    </row>
    <row r="61" spans="2:11" s="150" customFormat="1" ht="15" customHeight="1">
      <c r="B61" s="4"/>
      <c r="C61" s="4"/>
      <c r="D61" s="4"/>
      <c r="E61" s="4"/>
      <c r="F61" s="4"/>
      <c r="G61" s="4"/>
      <c r="H61" s="4"/>
      <c r="I61" s="4"/>
      <c r="J61" s="4"/>
      <c r="K61" s="4"/>
    </row>
    <row r="62" spans="2:11" s="150" customFormat="1" ht="15" customHeight="1">
      <c r="B62" s="4"/>
      <c r="C62" s="4"/>
      <c r="D62" s="4"/>
      <c r="E62" s="4"/>
      <c r="F62" s="4"/>
      <c r="G62" s="4"/>
      <c r="H62" s="4"/>
      <c r="I62" s="4"/>
      <c r="J62" s="4"/>
      <c r="K62" s="4"/>
    </row>
    <row r="63" spans="2:11" s="150" customFormat="1" ht="15" customHeight="1">
      <c r="B63" s="4"/>
      <c r="C63" s="4"/>
      <c r="D63" s="4"/>
      <c r="E63" s="4"/>
      <c r="F63" s="4"/>
      <c r="G63" s="4"/>
      <c r="H63" s="4"/>
      <c r="I63" s="4"/>
      <c r="J63" s="4"/>
      <c r="K63" s="4"/>
    </row>
    <row r="64" spans="2:11" s="150" customFormat="1" ht="15" customHeight="1">
      <c r="B64" s="4"/>
      <c r="C64" s="4"/>
      <c r="D64" s="4"/>
      <c r="E64" s="4"/>
      <c r="F64" s="4"/>
      <c r="G64" s="4"/>
      <c r="H64" s="4"/>
      <c r="I64" s="4"/>
      <c r="J64" s="4"/>
      <c r="K64" s="4"/>
    </row>
    <row r="65" spans="2:11" s="150" customFormat="1" ht="15" customHeight="1">
      <c r="B65" s="4"/>
      <c r="C65" s="4"/>
      <c r="D65" s="4"/>
      <c r="E65" s="4"/>
      <c r="F65" s="4"/>
      <c r="G65" s="4"/>
      <c r="H65" s="4"/>
      <c r="I65" s="4"/>
      <c r="J65" s="4"/>
      <c r="K65" s="4"/>
    </row>
    <row r="66" spans="2:11" s="150" customFormat="1" ht="15" customHeight="1">
      <c r="B66" s="4"/>
      <c r="C66" s="4"/>
      <c r="D66" s="4"/>
      <c r="E66" s="4"/>
      <c r="F66" s="4"/>
      <c r="G66" s="4"/>
      <c r="H66" s="4"/>
      <c r="I66" s="4"/>
      <c r="J66" s="4"/>
      <c r="K66" s="4"/>
    </row>
    <row r="67" spans="2:11" s="150" customFormat="1" ht="15" customHeight="1">
      <c r="B67" s="4"/>
      <c r="C67" s="4"/>
      <c r="D67" s="4"/>
      <c r="E67" s="4"/>
      <c r="F67" s="4"/>
      <c r="G67" s="4"/>
      <c r="H67" s="4"/>
      <c r="I67" s="4"/>
      <c r="J67" s="4"/>
      <c r="K67" s="4"/>
    </row>
    <row r="68" spans="2:11" s="150" customFormat="1" ht="15" customHeight="1">
      <c r="B68" s="4"/>
      <c r="C68" s="4"/>
      <c r="D68" s="4"/>
      <c r="E68" s="4"/>
      <c r="F68" s="4"/>
      <c r="G68" s="4"/>
      <c r="H68" s="4"/>
      <c r="I68" s="4"/>
      <c r="J68" s="4"/>
      <c r="K68" s="4"/>
    </row>
    <row r="69" spans="2:11" s="150" customFormat="1" ht="15" customHeight="1">
      <c r="B69" s="4"/>
      <c r="C69" s="4"/>
      <c r="D69" s="4"/>
      <c r="E69" s="4"/>
      <c r="F69" s="4"/>
      <c r="G69" s="4"/>
      <c r="H69" s="4"/>
      <c r="I69" s="4"/>
      <c r="J69" s="4"/>
      <c r="K69" s="4"/>
    </row>
    <row r="70" spans="2:11" s="150" customFormat="1" ht="15" customHeight="1">
      <c r="B70" s="4"/>
      <c r="C70" s="4"/>
      <c r="D70" s="4"/>
      <c r="E70" s="4"/>
      <c r="F70" s="4"/>
      <c r="G70" s="4"/>
      <c r="H70" s="4"/>
      <c r="I70" s="4"/>
      <c r="J70" s="4"/>
      <c r="K70" s="4"/>
    </row>
    <row r="71" spans="2:11" s="150" customFormat="1" ht="15" customHeight="1">
      <c r="B71" s="4"/>
      <c r="C71" s="4"/>
      <c r="D71" s="4"/>
      <c r="E71" s="4"/>
      <c r="F71" s="4"/>
      <c r="G71" s="4"/>
      <c r="H71" s="4"/>
      <c r="I71" s="4"/>
      <c r="J71" s="4"/>
      <c r="K71" s="4"/>
    </row>
    <row r="72" spans="2:11" s="150" customFormat="1" ht="15" customHeight="1">
      <c r="B72" s="4"/>
      <c r="C72" s="4"/>
      <c r="D72" s="4"/>
      <c r="E72" s="4"/>
      <c r="F72" s="4"/>
      <c r="G72" s="4"/>
      <c r="H72" s="4"/>
      <c r="I72" s="4"/>
      <c r="J72" s="4"/>
      <c r="K72" s="4"/>
    </row>
    <row r="73" spans="2:11" s="150" customFormat="1" ht="15" customHeight="1">
      <c r="B73" s="4"/>
      <c r="C73" s="4"/>
      <c r="D73" s="4"/>
      <c r="E73" s="4"/>
      <c r="F73" s="4"/>
      <c r="G73" s="4"/>
      <c r="H73" s="4"/>
      <c r="I73" s="4"/>
      <c r="J73" s="4"/>
      <c r="K73" s="4"/>
    </row>
    <row r="74" spans="2:11" s="150" customFormat="1" ht="15" customHeight="1">
      <c r="B74" s="4"/>
      <c r="C74" s="4"/>
      <c r="D74" s="4"/>
      <c r="E74" s="4"/>
      <c r="F74" s="4"/>
      <c r="G74" s="4"/>
      <c r="H74" s="4"/>
      <c r="I74" s="4"/>
      <c r="J74" s="4"/>
      <c r="K74" s="4"/>
    </row>
    <row r="75" spans="2:11" s="150" customFormat="1" ht="15" customHeight="1">
      <c r="B75" s="4"/>
      <c r="C75" s="4"/>
      <c r="D75" s="4"/>
      <c r="E75" s="4"/>
      <c r="F75" s="4"/>
      <c r="G75" s="4"/>
      <c r="H75" s="4"/>
      <c r="I75" s="4"/>
      <c r="J75" s="4"/>
      <c r="K75" s="4"/>
    </row>
    <row r="76" spans="2:11" s="150" customFormat="1" ht="15" customHeight="1">
      <c r="B76" s="4"/>
      <c r="C76" s="4"/>
      <c r="D76" s="4"/>
      <c r="E76" s="4"/>
      <c r="F76" s="4"/>
      <c r="G76" s="4"/>
      <c r="H76" s="4"/>
      <c r="I76" s="4"/>
      <c r="J76" s="4"/>
      <c r="K76" s="4"/>
    </row>
    <row r="77" spans="2:11" s="150" customFormat="1" ht="15" customHeight="1">
      <c r="B77" s="4"/>
      <c r="C77" s="4"/>
      <c r="D77" s="4"/>
      <c r="E77" s="4"/>
      <c r="F77" s="4"/>
      <c r="G77" s="4"/>
      <c r="H77" s="4"/>
      <c r="I77" s="4"/>
      <c r="J77" s="4"/>
      <c r="K77" s="4"/>
    </row>
    <row r="78" spans="2:11" s="150" customFormat="1" ht="15" customHeight="1">
      <c r="B78" s="4"/>
      <c r="C78" s="4"/>
      <c r="D78" s="4"/>
      <c r="E78" s="4"/>
      <c r="F78" s="4"/>
      <c r="G78" s="4"/>
      <c r="H78" s="4"/>
      <c r="I78" s="4"/>
      <c r="J78" s="4"/>
      <c r="K78" s="4"/>
    </row>
    <row r="79" spans="2:11" s="150" customFormat="1" ht="15" customHeight="1">
      <c r="B79" s="4"/>
      <c r="C79" s="4"/>
      <c r="D79" s="4"/>
      <c r="E79" s="4"/>
      <c r="F79" s="4"/>
      <c r="G79" s="4"/>
      <c r="H79" s="4"/>
      <c r="I79" s="4"/>
      <c r="J79" s="4"/>
      <c r="K79" s="4"/>
    </row>
    <row r="80" spans="2:11" s="150" customFormat="1" ht="15" customHeight="1">
      <c r="B80" s="4"/>
      <c r="C80" s="4"/>
      <c r="D80" s="4"/>
      <c r="E80" s="4"/>
      <c r="F80" s="4"/>
      <c r="G80" s="4"/>
      <c r="H80" s="4"/>
      <c r="I80" s="4"/>
      <c r="J80" s="4"/>
      <c r="K80" s="4"/>
    </row>
    <row r="81" spans="2:11" s="150" customFormat="1" ht="15" customHeight="1">
      <c r="B81" s="4"/>
      <c r="C81" s="4"/>
      <c r="D81" s="4"/>
      <c r="E81" s="4"/>
      <c r="F81" s="4"/>
      <c r="G81" s="4"/>
      <c r="H81" s="4"/>
      <c r="I81" s="4"/>
      <c r="J81" s="4"/>
      <c r="K81" s="4"/>
    </row>
    <row r="82" spans="2:11" s="150" customFormat="1" ht="15" customHeight="1">
      <c r="B82" s="4"/>
      <c r="C82" s="4"/>
      <c r="D82" s="4"/>
      <c r="E82" s="4"/>
      <c r="F82" s="4"/>
      <c r="G82" s="4"/>
      <c r="H82" s="4"/>
      <c r="I82" s="4"/>
      <c r="J82" s="4"/>
      <c r="K82" s="4"/>
    </row>
    <row r="83" spans="2:11" s="150" customFormat="1" ht="15" customHeight="1">
      <c r="B83" s="4"/>
      <c r="C83" s="4"/>
      <c r="D83" s="4"/>
      <c r="E83" s="4"/>
      <c r="F83" s="4"/>
      <c r="G83" s="4"/>
      <c r="H83" s="4"/>
      <c r="I83" s="4"/>
      <c r="J83" s="4"/>
      <c r="K83" s="4"/>
    </row>
    <row r="84" spans="2:11" s="150" customFormat="1" ht="15" customHeight="1">
      <c r="B84" s="4"/>
      <c r="C84" s="4"/>
      <c r="D84" s="4"/>
      <c r="E84" s="4"/>
      <c r="F84" s="4"/>
      <c r="G84" s="4"/>
      <c r="H84" s="4"/>
      <c r="I84" s="4"/>
      <c r="J84" s="4"/>
      <c r="K84" s="4"/>
    </row>
    <row r="85" spans="2:11" s="150" customFormat="1" ht="15" customHeight="1">
      <c r="B85" s="4"/>
      <c r="C85" s="4"/>
      <c r="D85" s="4"/>
      <c r="E85" s="4"/>
      <c r="F85" s="4"/>
      <c r="G85" s="4"/>
      <c r="H85" s="4"/>
      <c r="I85" s="4"/>
      <c r="J85" s="4"/>
      <c r="K85" s="4"/>
    </row>
    <row r="86" spans="2:11" s="150" customFormat="1" ht="15" customHeight="1">
      <c r="B86" s="4"/>
      <c r="C86" s="4"/>
      <c r="D86" s="4"/>
      <c r="E86" s="4"/>
      <c r="F86" s="4"/>
      <c r="G86" s="4"/>
      <c r="H86" s="4"/>
      <c r="I86" s="4"/>
      <c r="J86" s="4"/>
      <c r="K86" s="4"/>
    </row>
    <row r="87" spans="2:11" s="150" customFormat="1" ht="15" customHeight="1">
      <c r="B87" s="4"/>
      <c r="C87" s="4"/>
      <c r="D87" s="4"/>
      <c r="E87" s="4"/>
      <c r="F87" s="4"/>
      <c r="G87" s="4"/>
      <c r="H87" s="4"/>
      <c r="I87" s="4"/>
      <c r="J87" s="4"/>
      <c r="K87" s="4"/>
    </row>
    <row r="88" spans="2:11" s="150" customFormat="1" ht="15" customHeight="1">
      <c r="B88" s="4"/>
      <c r="C88" s="4"/>
      <c r="D88" s="4"/>
      <c r="E88" s="4"/>
      <c r="F88" s="4"/>
      <c r="G88" s="4"/>
      <c r="H88" s="4"/>
      <c r="I88" s="4"/>
      <c r="J88" s="4"/>
      <c r="K88" s="4"/>
    </row>
    <row r="89" spans="2:11" s="150" customFormat="1" ht="15" customHeight="1">
      <c r="B89" s="4"/>
      <c r="C89" s="4"/>
      <c r="D89" s="4"/>
      <c r="E89" s="4"/>
      <c r="F89" s="4"/>
      <c r="G89" s="4"/>
      <c r="H89" s="4"/>
      <c r="I89" s="4"/>
      <c r="J89" s="4"/>
      <c r="K89" s="4"/>
    </row>
    <row r="90" spans="2:11" s="150" customFormat="1" ht="15" customHeight="1">
      <c r="B90" s="4"/>
      <c r="C90" s="4"/>
      <c r="D90" s="4"/>
      <c r="E90" s="4"/>
      <c r="F90" s="4"/>
      <c r="G90" s="4"/>
      <c r="H90" s="4"/>
      <c r="I90" s="4"/>
      <c r="J90" s="4"/>
      <c r="K90" s="4"/>
    </row>
    <row r="91" spans="2:11" s="150" customFormat="1" ht="15" customHeight="1">
      <c r="B91" s="4"/>
      <c r="C91" s="4"/>
      <c r="D91" s="4"/>
      <c r="E91" s="4"/>
      <c r="F91" s="4"/>
      <c r="G91" s="4"/>
      <c r="H91" s="4"/>
      <c r="I91" s="4"/>
      <c r="J91" s="4"/>
      <c r="K91" s="4"/>
    </row>
    <row r="92" spans="2:11" s="150" customFormat="1" ht="15" customHeight="1">
      <c r="B92" s="4"/>
      <c r="C92" s="4"/>
      <c r="D92" s="4"/>
      <c r="E92" s="4"/>
      <c r="F92" s="4"/>
      <c r="G92" s="4"/>
      <c r="H92" s="4"/>
      <c r="I92" s="4"/>
      <c r="J92" s="4"/>
      <c r="K92" s="4"/>
    </row>
    <row r="93" spans="2:11" s="150" customFormat="1" ht="15" customHeight="1">
      <c r="B93" s="4"/>
      <c r="C93" s="4"/>
      <c r="D93" s="4"/>
      <c r="E93" s="4"/>
      <c r="F93" s="4"/>
      <c r="G93" s="4"/>
      <c r="H93" s="4"/>
      <c r="I93" s="4"/>
      <c r="J93" s="4"/>
      <c r="K93" s="4"/>
    </row>
    <row r="94" spans="2:11" s="150" customFormat="1" ht="15" customHeight="1">
      <c r="B94" s="4"/>
      <c r="C94" s="4"/>
      <c r="D94" s="4"/>
      <c r="E94" s="4"/>
      <c r="F94" s="4"/>
      <c r="G94" s="4"/>
      <c r="H94" s="4"/>
      <c r="I94" s="4"/>
      <c r="J94" s="4"/>
      <c r="K94" s="4"/>
    </row>
    <row r="95" spans="2:11" s="150" customFormat="1" ht="15" customHeight="1">
      <c r="B95" s="4"/>
      <c r="C95" s="4"/>
      <c r="D95" s="4"/>
      <c r="E95" s="4"/>
      <c r="F95" s="4"/>
      <c r="G95" s="4"/>
      <c r="H95" s="4"/>
      <c r="I95" s="4"/>
      <c r="J95" s="4"/>
      <c r="K95" s="4"/>
    </row>
    <row r="96" spans="2:11" s="150" customFormat="1" ht="15" customHeight="1">
      <c r="B96" s="4"/>
      <c r="C96" s="4"/>
      <c r="D96" s="4"/>
      <c r="E96" s="4"/>
      <c r="F96" s="4"/>
      <c r="G96" s="4"/>
      <c r="H96" s="4"/>
      <c r="I96" s="4"/>
      <c r="J96" s="4"/>
      <c r="K96" s="4"/>
    </row>
    <row r="97" spans="2:11" s="150" customFormat="1" ht="15" customHeight="1">
      <c r="B97" s="4"/>
      <c r="C97" s="4"/>
      <c r="D97" s="4"/>
      <c r="E97" s="4"/>
      <c r="F97" s="4"/>
      <c r="G97" s="4"/>
      <c r="H97" s="4"/>
      <c r="I97" s="4"/>
      <c r="J97" s="4"/>
      <c r="K97" s="4"/>
    </row>
    <row r="98" spans="2:11" s="150" customFormat="1" ht="15" customHeight="1">
      <c r="B98" s="4"/>
      <c r="C98" s="4"/>
      <c r="D98" s="4"/>
      <c r="E98" s="4"/>
      <c r="F98" s="4"/>
      <c r="G98" s="4"/>
      <c r="H98" s="4"/>
      <c r="I98" s="4"/>
      <c r="J98" s="4"/>
      <c r="K98" s="4"/>
    </row>
    <row r="99" spans="2:11" s="150" customFormat="1" ht="15" customHeight="1">
      <c r="B99" s="4"/>
      <c r="C99" s="4"/>
      <c r="D99" s="4"/>
      <c r="E99" s="4"/>
      <c r="F99" s="4"/>
      <c r="G99" s="4"/>
      <c r="H99" s="4"/>
      <c r="I99" s="4"/>
      <c r="J99" s="4"/>
      <c r="K99" s="4"/>
    </row>
    <row r="100" spans="2:11" s="150" customFormat="1" ht="15" customHeight="1">
      <c r="B100" s="4"/>
      <c r="C100" s="4"/>
      <c r="D100" s="4"/>
      <c r="E100" s="4"/>
      <c r="F100" s="4"/>
      <c r="G100" s="4"/>
      <c r="H100" s="4"/>
      <c r="I100" s="4"/>
      <c r="J100" s="4"/>
      <c r="K100" s="4"/>
    </row>
    <row r="101" spans="2:11" s="150" customFormat="1" ht="15" customHeight="1">
      <c r="B101" s="4"/>
      <c r="C101" s="4"/>
      <c r="D101" s="4"/>
      <c r="E101" s="4"/>
      <c r="F101" s="4"/>
      <c r="G101" s="4"/>
      <c r="H101" s="4"/>
      <c r="I101" s="4"/>
      <c r="J101" s="4"/>
      <c r="K101" s="4"/>
    </row>
    <row r="102" spans="2:11" s="150" customFormat="1" ht="15" customHeight="1">
      <c r="B102" s="4"/>
      <c r="C102" s="4"/>
      <c r="D102" s="4"/>
      <c r="E102" s="4"/>
      <c r="F102" s="4"/>
      <c r="G102" s="4"/>
      <c r="H102" s="4"/>
      <c r="I102" s="4"/>
      <c r="J102" s="4"/>
      <c r="K102" s="4"/>
    </row>
    <row r="103" spans="2:11" s="150" customFormat="1" ht="15" customHeight="1">
      <c r="B103" s="4"/>
      <c r="C103" s="4"/>
      <c r="D103" s="4"/>
      <c r="E103" s="4"/>
      <c r="F103" s="4"/>
      <c r="G103" s="4"/>
      <c r="H103" s="4"/>
      <c r="I103" s="4"/>
      <c r="J103" s="4"/>
      <c r="K103" s="4"/>
    </row>
    <row r="104" spans="2:11" s="150" customFormat="1" ht="15" customHeight="1">
      <c r="B104" s="4"/>
      <c r="C104" s="4"/>
      <c r="D104" s="4"/>
      <c r="E104" s="4"/>
      <c r="F104" s="4"/>
      <c r="G104" s="4"/>
      <c r="H104" s="4"/>
      <c r="I104" s="4"/>
      <c r="J104" s="4"/>
      <c r="K104" s="4"/>
    </row>
    <row r="105" spans="2:11" s="150" customFormat="1" ht="15" customHeight="1">
      <c r="B105" s="4"/>
      <c r="C105" s="4"/>
      <c r="D105" s="4"/>
      <c r="E105" s="4"/>
      <c r="F105" s="4"/>
      <c r="G105" s="4"/>
      <c r="H105" s="4"/>
      <c r="I105" s="4"/>
      <c r="J105" s="4"/>
      <c r="K105" s="4"/>
    </row>
    <row r="106" spans="2:11" s="150" customFormat="1" ht="15" customHeight="1">
      <c r="B106" s="4"/>
      <c r="C106" s="4"/>
      <c r="D106" s="4"/>
      <c r="E106" s="4"/>
      <c r="F106" s="4"/>
      <c r="G106" s="4"/>
      <c r="H106" s="4"/>
      <c r="I106" s="4"/>
      <c r="J106" s="4"/>
      <c r="K106" s="4"/>
    </row>
    <row r="107" spans="2:11" s="150" customFormat="1" ht="15" customHeight="1">
      <c r="B107" s="4"/>
      <c r="C107" s="4"/>
      <c r="D107" s="4"/>
      <c r="E107" s="4"/>
      <c r="F107" s="4"/>
      <c r="G107" s="4"/>
      <c r="H107" s="4"/>
      <c r="I107" s="4"/>
      <c r="J107" s="4"/>
      <c r="K107" s="4"/>
    </row>
    <row r="108" spans="2:11" s="150" customFormat="1" ht="15" customHeight="1">
      <c r="B108" s="4"/>
      <c r="C108" s="4"/>
      <c r="D108" s="4"/>
      <c r="E108" s="4"/>
      <c r="F108" s="4"/>
      <c r="G108" s="4"/>
      <c r="H108" s="4"/>
      <c r="I108" s="4"/>
      <c r="J108" s="4"/>
      <c r="K108" s="4"/>
    </row>
    <row r="109" spans="2:11" s="150" customFormat="1" ht="15" customHeight="1">
      <c r="B109" s="4"/>
      <c r="C109" s="4"/>
      <c r="D109" s="4"/>
      <c r="E109" s="4"/>
      <c r="F109" s="4"/>
      <c r="G109" s="4"/>
      <c r="H109" s="4"/>
      <c r="I109" s="4"/>
      <c r="J109" s="4"/>
      <c r="K109" s="4"/>
    </row>
    <row r="110" spans="2:11" s="150" customFormat="1" ht="15" customHeight="1">
      <c r="B110" s="4"/>
      <c r="C110" s="4"/>
      <c r="D110" s="4"/>
      <c r="E110" s="4"/>
      <c r="F110" s="4"/>
      <c r="G110" s="4"/>
      <c r="H110" s="4"/>
      <c r="I110" s="4"/>
      <c r="J110" s="4"/>
      <c r="K110" s="4"/>
    </row>
    <row r="111" spans="2:11" s="150" customFormat="1" ht="15" customHeight="1">
      <c r="B111" s="4"/>
      <c r="C111" s="4"/>
      <c r="D111" s="4"/>
      <c r="E111" s="4"/>
      <c r="F111" s="4"/>
      <c r="G111" s="4"/>
      <c r="H111" s="4"/>
      <c r="I111" s="4"/>
      <c r="J111" s="4"/>
      <c r="K111" s="4"/>
    </row>
    <row r="112" spans="2:11" s="150" customFormat="1" ht="15" customHeight="1">
      <c r="B112" s="4"/>
      <c r="C112" s="4"/>
      <c r="D112" s="4"/>
      <c r="E112" s="4"/>
      <c r="F112" s="4"/>
      <c r="G112" s="4"/>
      <c r="H112" s="4"/>
      <c r="I112" s="4"/>
      <c r="J112" s="4"/>
      <c r="K112" s="4"/>
    </row>
    <row r="113" spans="2:11" s="150" customFormat="1" ht="15" customHeight="1">
      <c r="B113" s="4"/>
      <c r="C113" s="4"/>
      <c r="D113" s="4"/>
      <c r="E113" s="4"/>
      <c r="F113" s="4"/>
      <c r="G113" s="4"/>
      <c r="H113" s="4"/>
      <c r="I113" s="4"/>
      <c r="J113" s="4"/>
      <c r="K113" s="4"/>
    </row>
    <row r="114" spans="2:11" s="150" customFormat="1" ht="15" customHeight="1">
      <c r="B114" s="4"/>
      <c r="C114" s="4"/>
      <c r="D114" s="4"/>
      <c r="E114" s="4"/>
      <c r="F114" s="4"/>
      <c r="G114" s="4"/>
      <c r="H114" s="4"/>
      <c r="I114" s="4"/>
      <c r="J114" s="4"/>
      <c r="K114" s="4"/>
    </row>
    <row r="115" spans="2:11" s="150" customFormat="1" ht="15" customHeight="1">
      <c r="B115" s="4"/>
      <c r="C115" s="4"/>
      <c r="D115" s="4"/>
      <c r="E115" s="4"/>
      <c r="F115" s="4"/>
      <c r="G115" s="4"/>
      <c r="H115" s="4"/>
      <c r="I115" s="4"/>
      <c r="J115" s="4"/>
      <c r="K115" s="4"/>
    </row>
    <row r="116" spans="2:11" s="150" customFormat="1" ht="15" customHeight="1">
      <c r="B116" s="4"/>
      <c r="C116" s="4"/>
      <c r="D116" s="4"/>
      <c r="E116" s="4"/>
      <c r="F116" s="4"/>
      <c r="G116" s="4"/>
      <c r="H116" s="4"/>
      <c r="I116" s="4"/>
      <c r="J116" s="4"/>
      <c r="K116" s="4"/>
    </row>
    <row r="117" spans="2:11" s="150" customFormat="1" ht="15" customHeight="1">
      <c r="B117" s="4"/>
      <c r="C117" s="4"/>
      <c r="D117" s="4"/>
      <c r="E117" s="4"/>
      <c r="F117" s="4"/>
      <c r="G117" s="4"/>
      <c r="H117" s="4"/>
      <c r="I117" s="4"/>
      <c r="J117" s="4"/>
      <c r="K117" s="4"/>
    </row>
    <row r="118" spans="2:11" s="150" customFormat="1" ht="15" customHeight="1">
      <c r="B118" s="4"/>
      <c r="C118" s="4"/>
      <c r="D118" s="4"/>
      <c r="E118" s="4"/>
      <c r="F118" s="4"/>
      <c r="G118" s="4"/>
      <c r="H118" s="4"/>
      <c r="I118" s="4"/>
      <c r="J118" s="4"/>
      <c r="K118" s="4"/>
    </row>
    <row r="119" spans="2:11" s="150" customFormat="1" ht="15" customHeight="1">
      <c r="B119" s="4"/>
      <c r="C119" s="4"/>
      <c r="D119" s="4"/>
      <c r="E119" s="4"/>
      <c r="F119" s="4"/>
      <c r="G119" s="4"/>
      <c r="H119" s="4"/>
      <c r="I119" s="4"/>
      <c r="J119" s="4"/>
      <c r="K119" s="4"/>
    </row>
    <row r="120" spans="2:11" s="150" customFormat="1" ht="15" customHeight="1">
      <c r="B120" s="4"/>
      <c r="C120" s="4"/>
      <c r="D120" s="4"/>
      <c r="E120" s="4"/>
      <c r="F120" s="4"/>
      <c r="G120" s="4"/>
      <c r="H120" s="4"/>
      <c r="I120" s="4"/>
      <c r="J120" s="4"/>
      <c r="K120" s="4"/>
    </row>
    <row r="121" spans="2:11" s="150" customFormat="1" ht="15" customHeight="1">
      <c r="B121" s="4"/>
      <c r="C121" s="4"/>
      <c r="D121" s="4"/>
      <c r="E121" s="4"/>
      <c r="F121" s="4"/>
      <c r="G121" s="4"/>
      <c r="H121" s="4"/>
      <c r="I121" s="4"/>
      <c r="J121" s="4"/>
      <c r="K121" s="4"/>
    </row>
    <row r="122" spans="2:11" s="150" customFormat="1" ht="15" customHeight="1">
      <c r="B122" s="4"/>
      <c r="C122" s="4"/>
      <c r="D122" s="4"/>
      <c r="E122" s="4"/>
      <c r="F122" s="4"/>
      <c r="G122" s="4"/>
      <c r="H122" s="4"/>
      <c r="I122" s="4"/>
      <c r="J122" s="4"/>
      <c r="K122" s="4"/>
    </row>
    <row r="123" spans="2:11" s="150" customFormat="1" ht="15" customHeight="1">
      <c r="B123" s="4"/>
      <c r="C123" s="4"/>
      <c r="D123" s="4"/>
      <c r="E123" s="4"/>
      <c r="F123" s="4"/>
      <c r="G123" s="4"/>
      <c r="H123" s="4"/>
      <c r="I123" s="4"/>
      <c r="J123" s="4"/>
      <c r="K123" s="4"/>
    </row>
    <row r="124" spans="2:11" s="150" customFormat="1" ht="15" customHeight="1">
      <c r="B124" s="4"/>
      <c r="C124" s="4"/>
      <c r="D124" s="4"/>
      <c r="E124" s="4"/>
      <c r="F124" s="4"/>
      <c r="G124" s="4"/>
      <c r="H124" s="4"/>
      <c r="I124" s="4"/>
      <c r="J124" s="4"/>
      <c r="K124" s="4"/>
    </row>
    <row r="125" spans="2:11" s="150" customFormat="1" ht="15" customHeight="1">
      <c r="B125" s="4"/>
      <c r="C125" s="4"/>
      <c r="D125" s="4"/>
      <c r="E125" s="4"/>
      <c r="F125" s="4"/>
      <c r="G125" s="4"/>
      <c r="H125" s="4"/>
      <c r="I125" s="4"/>
      <c r="J125" s="4"/>
      <c r="K125" s="4"/>
    </row>
    <row r="126" spans="2:11" s="150" customFormat="1" ht="15" customHeight="1">
      <c r="B126" s="4"/>
      <c r="C126" s="4"/>
      <c r="D126" s="4"/>
      <c r="E126" s="4"/>
      <c r="F126" s="4"/>
      <c r="G126" s="4"/>
      <c r="H126" s="4"/>
      <c r="I126" s="4"/>
      <c r="J126" s="4"/>
      <c r="K126" s="4"/>
    </row>
    <row r="127" spans="2:11" s="150" customFormat="1" ht="15" customHeight="1">
      <c r="B127" s="4"/>
      <c r="C127" s="4"/>
      <c r="D127" s="4"/>
      <c r="E127" s="4"/>
      <c r="F127" s="4"/>
      <c r="G127" s="4"/>
      <c r="H127" s="4"/>
      <c r="I127" s="4"/>
      <c r="J127" s="4"/>
      <c r="K127" s="4"/>
    </row>
    <row r="128" spans="2:11" s="150" customFormat="1" ht="15" customHeight="1">
      <c r="B128" s="4"/>
      <c r="C128" s="4"/>
      <c r="D128" s="4"/>
      <c r="E128" s="4"/>
      <c r="F128" s="4"/>
      <c r="G128" s="4"/>
      <c r="H128" s="4"/>
      <c r="I128" s="4"/>
      <c r="J128" s="4"/>
      <c r="K128" s="4"/>
    </row>
    <row r="129" spans="2:11" s="150" customFormat="1" ht="15" customHeight="1">
      <c r="B129" s="4"/>
      <c r="C129" s="4"/>
      <c r="D129" s="4"/>
      <c r="E129" s="4"/>
      <c r="F129" s="4"/>
      <c r="G129" s="4"/>
      <c r="H129" s="4"/>
      <c r="I129" s="4"/>
      <c r="J129" s="4"/>
      <c r="K129" s="4"/>
    </row>
    <row r="130" spans="2:11" s="150" customFormat="1" ht="15" customHeight="1">
      <c r="B130" s="4"/>
      <c r="C130" s="4"/>
      <c r="D130" s="4"/>
      <c r="E130" s="4"/>
      <c r="F130" s="4"/>
      <c r="G130" s="4"/>
      <c r="H130" s="4"/>
      <c r="I130" s="4"/>
      <c r="J130" s="4"/>
      <c r="K130" s="4"/>
    </row>
    <row r="131" spans="2:11" s="150" customFormat="1" ht="15" customHeight="1">
      <c r="B131" s="4"/>
      <c r="C131" s="4"/>
      <c r="D131" s="4"/>
      <c r="E131" s="4"/>
      <c r="F131" s="4"/>
      <c r="G131" s="4"/>
      <c r="H131" s="4"/>
      <c r="I131" s="4"/>
      <c r="J131" s="4"/>
      <c r="K131" s="4"/>
    </row>
    <row r="132" spans="2:11" s="150" customFormat="1" ht="15" customHeight="1">
      <c r="B132" s="4"/>
      <c r="C132" s="4"/>
      <c r="D132" s="4"/>
      <c r="E132" s="4"/>
      <c r="F132" s="4"/>
      <c r="G132" s="4"/>
      <c r="H132" s="4"/>
      <c r="I132" s="4"/>
      <c r="J132" s="4"/>
      <c r="K132" s="4"/>
    </row>
    <row r="133" spans="2:11" s="150" customFormat="1" ht="15" customHeight="1">
      <c r="B133" s="4"/>
      <c r="C133" s="4"/>
      <c r="D133" s="4"/>
      <c r="E133" s="4"/>
      <c r="F133" s="4"/>
      <c r="G133" s="4"/>
      <c r="H133" s="4"/>
      <c r="I133" s="4"/>
      <c r="J133" s="4"/>
      <c r="K133" s="4"/>
    </row>
    <row r="134" spans="2:11" s="150" customFormat="1" ht="15" customHeight="1">
      <c r="B134" s="4"/>
      <c r="C134" s="4"/>
      <c r="D134" s="4"/>
      <c r="E134" s="4"/>
      <c r="F134" s="4"/>
      <c r="G134" s="4"/>
      <c r="H134" s="4"/>
      <c r="I134" s="4"/>
      <c r="J134" s="4"/>
      <c r="K134" s="4"/>
    </row>
    <row r="135" spans="2:11" s="150" customFormat="1" ht="15" customHeight="1">
      <c r="B135" s="4"/>
      <c r="C135" s="4"/>
      <c r="D135" s="4"/>
      <c r="E135" s="4"/>
      <c r="F135" s="4"/>
      <c r="G135" s="4"/>
      <c r="H135" s="4"/>
      <c r="I135" s="4"/>
      <c r="J135" s="4"/>
      <c r="K135" s="4"/>
    </row>
    <row r="136" spans="2:11" s="150" customFormat="1" ht="15" customHeight="1">
      <c r="B136" s="4"/>
      <c r="C136" s="4"/>
      <c r="D136" s="4"/>
      <c r="E136" s="4"/>
      <c r="F136" s="4"/>
      <c r="G136" s="4"/>
      <c r="H136" s="4"/>
      <c r="I136" s="4"/>
      <c r="J136" s="4"/>
      <c r="K136" s="4"/>
    </row>
    <row r="137" spans="2:11" s="150" customFormat="1" ht="15" customHeight="1">
      <c r="B137" s="4"/>
      <c r="C137" s="4"/>
      <c r="D137" s="4"/>
      <c r="E137" s="4"/>
      <c r="F137" s="4"/>
      <c r="G137" s="4"/>
      <c r="H137" s="4"/>
      <c r="I137" s="4"/>
      <c r="J137" s="4"/>
      <c r="K137" s="4"/>
    </row>
    <row r="138" spans="2:11" s="150" customFormat="1" ht="15" customHeight="1">
      <c r="B138" s="4"/>
      <c r="C138" s="4"/>
      <c r="D138" s="4"/>
      <c r="E138" s="4"/>
      <c r="F138" s="4"/>
      <c r="G138" s="4"/>
      <c r="H138" s="4"/>
      <c r="I138" s="4"/>
      <c r="J138" s="4"/>
      <c r="K138" s="4"/>
    </row>
    <row r="139" spans="2:11" s="150" customFormat="1" ht="15" customHeight="1">
      <c r="B139" s="4"/>
      <c r="C139" s="4"/>
      <c r="D139" s="4"/>
      <c r="E139" s="4"/>
      <c r="F139" s="4"/>
      <c r="G139" s="4"/>
      <c r="H139" s="4"/>
      <c r="I139" s="4"/>
      <c r="J139" s="4"/>
      <c r="K139" s="4"/>
    </row>
    <row r="140" spans="2:11" s="150" customFormat="1" ht="15" customHeight="1">
      <c r="B140" s="4"/>
      <c r="C140" s="4"/>
      <c r="D140" s="4"/>
      <c r="E140" s="4"/>
      <c r="F140" s="4"/>
      <c r="G140" s="4"/>
      <c r="H140" s="4"/>
      <c r="I140" s="4"/>
      <c r="J140" s="4"/>
      <c r="K140" s="4"/>
    </row>
    <row r="141" spans="2:11" s="150" customFormat="1" ht="15" customHeight="1">
      <c r="B141" s="4"/>
      <c r="C141" s="4"/>
      <c r="D141" s="4"/>
      <c r="E141" s="4"/>
      <c r="F141" s="4"/>
      <c r="G141" s="4"/>
      <c r="H141" s="4"/>
      <c r="I141" s="4"/>
      <c r="J141" s="4"/>
      <c r="K141" s="4"/>
    </row>
    <row r="142" spans="2:11" s="150" customFormat="1" ht="15" customHeight="1">
      <c r="B142" s="4"/>
      <c r="C142" s="4"/>
      <c r="D142" s="4"/>
      <c r="E142" s="4"/>
      <c r="F142" s="4"/>
      <c r="G142" s="4"/>
      <c r="H142" s="4"/>
      <c r="I142" s="4"/>
      <c r="J142" s="4"/>
      <c r="K142" s="4"/>
    </row>
    <row r="143" spans="2:11" s="150" customFormat="1" ht="15" customHeight="1">
      <c r="B143" s="4"/>
      <c r="C143" s="4"/>
      <c r="D143" s="4"/>
      <c r="E143" s="4"/>
      <c r="F143" s="4"/>
      <c r="G143" s="4"/>
      <c r="H143" s="4"/>
      <c r="I143" s="4"/>
      <c r="J143" s="4"/>
      <c r="K143" s="4"/>
    </row>
    <row r="144" spans="2:11" s="150" customFormat="1" ht="15" customHeight="1">
      <c r="B144" s="4"/>
      <c r="C144" s="4"/>
      <c r="D144" s="4"/>
      <c r="E144" s="4"/>
      <c r="F144" s="4"/>
      <c r="G144" s="4"/>
      <c r="H144" s="4"/>
      <c r="I144" s="4"/>
      <c r="J144" s="4"/>
      <c r="K144" s="4"/>
    </row>
    <row r="145" spans="2:11" s="150" customFormat="1" ht="15" customHeight="1">
      <c r="B145" s="4"/>
      <c r="C145" s="4"/>
      <c r="D145" s="4"/>
      <c r="E145" s="4"/>
      <c r="F145" s="4"/>
      <c r="G145" s="4"/>
      <c r="H145" s="4"/>
      <c r="I145" s="4"/>
      <c r="J145" s="4"/>
      <c r="K145" s="4"/>
    </row>
    <row r="146" spans="2:11" s="150" customFormat="1" ht="15" customHeight="1">
      <c r="B146" s="4"/>
      <c r="C146" s="4"/>
      <c r="D146" s="4"/>
      <c r="E146" s="4"/>
      <c r="F146" s="4"/>
      <c r="G146" s="4"/>
      <c r="H146" s="4"/>
      <c r="I146" s="4"/>
      <c r="J146" s="4"/>
      <c r="K146" s="4"/>
    </row>
    <row r="147" spans="2:11" s="150" customFormat="1" ht="15" customHeight="1">
      <c r="B147" s="4"/>
      <c r="C147" s="4"/>
      <c r="D147" s="4"/>
      <c r="E147" s="4"/>
      <c r="F147" s="4"/>
      <c r="G147" s="4"/>
      <c r="H147" s="4"/>
      <c r="I147" s="4"/>
      <c r="J147" s="4"/>
      <c r="K147" s="4"/>
    </row>
    <row r="148" spans="2:11" s="150" customFormat="1" ht="15" customHeight="1">
      <c r="B148" s="4"/>
      <c r="C148" s="4"/>
      <c r="D148" s="4"/>
      <c r="E148" s="4"/>
      <c r="F148" s="4"/>
      <c r="G148" s="4"/>
      <c r="H148" s="4"/>
      <c r="I148" s="4"/>
      <c r="J148" s="4"/>
      <c r="K148" s="4"/>
    </row>
    <row r="149" spans="2:11" s="150" customFormat="1" ht="15" customHeight="1">
      <c r="B149" s="4"/>
      <c r="C149" s="4"/>
      <c r="D149" s="4"/>
      <c r="E149" s="4"/>
      <c r="F149" s="4"/>
      <c r="G149" s="4"/>
      <c r="H149" s="4"/>
      <c r="I149" s="4"/>
      <c r="J149" s="4"/>
      <c r="K149" s="4"/>
    </row>
    <row r="150" spans="2:11" s="150" customFormat="1" ht="15" customHeight="1">
      <c r="B150" s="4"/>
      <c r="C150" s="4"/>
      <c r="D150" s="4"/>
      <c r="E150" s="4"/>
      <c r="F150" s="4"/>
      <c r="G150" s="4"/>
      <c r="H150" s="4"/>
      <c r="I150" s="4"/>
      <c r="J150" s="4"/>
      <c r="K150" s="4"/>
    </row>
    <row r="151" spans="2:11" s="150" customFormat="1" ht="15" customHeight="1">
      <c r="B151" s="4"/>
      <c r="C151" s="4"/>
      <c r="D151" s="4"/>
      <c r="E151" s="4"/>
      <c r="F151" s="4"/>
      <c r="G151" s="4"/>
      <c r="H151" s="4"/>
      <c r="I151" s="4"/>
      <c r="J151" s="4"/>
      <c r="K151" s="4"/>
    </row>
    <row r="152" spans="2:11" s="150" customFormat="1" ht="15" customHeight="1">
      <c r="B152" s="4"/>
      <c r="C152" s="4"/>
      <c r="D152" s="4"/>
      <c r="E152" s="4"/>
      <c r="F152" s="4"/>
      <c r="G152" s="4"/>
      <c r="H152" s="4"/>
      <c r="I152" s="4"/>
      <c r="J152" s="4"/>
      <c r="K152" s="4"/>
    </row>
    <row r="153" spans="2:11" s="150" customFormat="1" ht="15" customHeight="1">
      <c r="B153" s="4"/>
      <c r="C153" s="4"/>
      <c r="D153" s="4"/>
      <c r="E153" s="4"/>
      <c r="F153" s="4"/>
      <c r="G153" s="4"/>
      <c r="H153" s="4"/>
      <c r="I153" s="4"/>
      <c r="J153" s="4"/>
      <c r="K153" s="4"/>
    </row>
    <row r="154" spans="2:11" s="150" customFormat="1" ht="15" customHeight="1">
      <c r="B154" s="4"/>
      <c r="C154" s="4"/>
      <c r="D154" s="4"/>
      <c r="E154" s="4"/>
      <c r="F154" s="4"/>
      <c r="G154" s="4"/>
      <c r="H154" s="4"/>
      <c r="I154" s="4"/>
      <c r="J154" s="4"/>
      <c r="K154" s="4"/>
    </row>
    <row r="155" spans="2:11" s="150" customFormat="1" ht="15" customHeight="1">
      <c r="B155" s="4"/>
      <c r="C155" s="4"/>
      <c r="D155" s="4"/>
      <c r="E155" s="4"/>
      <c r="F155" s="4"/>
      <c r="G155" s="4"/>
      <c r="H155" s="4"/>
      <c r="I155" s="4"/>
      <c r="J155" s="4"/>
      <c r="K155" s="4"/>
    </row>
    <row r="156" spans="2:11" s="150" customFormat="1" ht="15" customHeight="1">
      <c r="B156" s="4"/>
      <c r="C156" s="4"/>
      <c r="D156" s="4"/>
      <c r="E156" s="4"/>
      <c r="F156" s="4"/>
      <c r="G156" s="4"/>
      <c r="H156" s="4"/>
      <c r="I156" s="4"/>
      <c r="J156" s="4"/>
      <c r="K156" s="4"/>
    </row>
    <row r="157" spans="2:11" s="150" customFormat="1" ht="15" customHeight="1">
      <c r="B157" s="4"/>
      <c r="C157" s="4"/>
      <c r="D157" s="4"/>
      <c r="E157" s="4"/>
      <c r="F157" s="4"/>
      <c r="G157" s="4"/>
      <c r="H157" s="4"/>
      <c r="I157" s="4"/>
      <c r="J157" s="4"/>
      <c r="K157" s="4"/>
    </row>
    <row r="158" spans="2:11" s="150" customFormat="1" ht="15" customHeight="1">
      <c r="B158" s="4"/>
      <c r="C158" s="4"/>
      <c r="D158" s="4"/>
      <c r="E158" s="4"/>
      <c r="F158" s="4"/>
      <c r="G158" s="4"/>
      <c r="H158" s="4"/>
      <c r="I158" s="4"/>
      <c r="J158" s="4"/>
      <c r="K158" s="4"/>
    </row>
    <row r="159" spans="2:11" s="150" customFormat="1" ht="15" customHeight="1">
      <c r="B159" s="4"/>
      <c r="C159" s="4"/>
      <c r="D159" s="4"/>
      <c r="E159" s="4"/>
      <c r="F159" s="4"/>
      <c r="G159" s="4"/>
      <c r="H159" s="4"/>
      <c r="I159" s="4"/>
      <c r="J159" s="4"/>
      <c r="K159" s="4"/>
    </row>
    <row r="160" spans="2:11" s="150" customFormat="1" ht="15" customHeight="1">
      <c r="B160" s="4"/>
      <c r="C160" s="4"/>
      <c r="D160" s="4"/>
      <c r="E160" s="4"/>
      <c r="F160" s="4"/>
      <c r="G160" s="4"/>
      <c r="H160" s="4"/>
      <c r="I160" s="4"/>
      <c r="J160" s="4"/>
      <c r="K160" s="4"/>
    </row>
    <row r="161" spans="2:11" s="150" customFormat="1" ht="15" customHeight="1">
      <c r="B161" s="4"/>
      <c r="C161" s="4"/>
      <c r="D161" s="4"/>
      <c r="E161" s="4"/>
      <c r="F161" s="4"/>
      <c r="G161" s="4"/>
      <c r="H161" s="4"/>
      <c r="I161" s="4"/>
      <c r="J161" s="4"/>
      <c r="K161" s="4"/>
    </row>
    <row r="162" spans="2:11" s="150" customFormat="1" ht="15" customHeight="1">
      <c r="B162" s="4"/>
      <c r="C162" s="4"/>
      <c r="D162" s="4"/>
      <c r="E162" s="4"/>
      <c r="F162" s="4"/>
      <c r="G162" s="4"/>
      <c r="H162" s="4"/>
      <c r="I162" s="4"/>
      <c r="J162" s="4"/>
      <c r="K162" s="4"/>
    </row>
    <row r="163" spans="2:11" s="150" customFormat="1" ht="15" customHeight="1">
      <c r="B163" s="4"/>
      <c r="C163" s="4"/>
      <c r="D163" s="4"/>
      <c r="E163" s="4"/>
      <c r="F163" s="4"/>
      <c r="G163" s="4"/>
      <c r="H163" s="4"/>
      <c r="I163" s="4"/>
      <c r="J163" s="4"/>
      <c r="K163" s="4"/>
    </row>
    <row r="164" spans="2:11" s="150" customFormat="1" ht="15" customHeight="1">
      <c r="B164" s="4"/>
      <c r="C164" s="4"/>
      <c r="D164" s="4"/>
      <c r="E164" s="4"/>
      <c r="F164" s="4"/>
      <c r="G164" s="4"/>
      <c r="H164" s="4"/>
      <c r="I164" s="4"/>
      <c r="J164" s="4"/>
      <c r="K164" s="4"/>
    </row>
    <row r="165" spans="2:11" s="150" customFormat="1" ht="15" customHeight="1">
      <c r="B165" s="4"/>
      <c r="C165" s="4"/>
      <c r="D165" s="4"/>
      <c r="E165" s="4"/>
      <c r="F165" s="4"/>
      <c r="G165" s="4"/>
      <c r="H165" s="4"/>
      <c r="I165" s="4"/>
      <c r="J165" s="4"/>
      <c r="K165" s="4"/>
    </row>
    <row r="166" spans="2:11" s="150" customFormat="1" ht="15" customHeight="1">
      <c r="B166" s="4"/>
      <c r="C166" s="4"/>
      <c r="D166" s="4"/>
      <c r="E166" s="4"/>
      <c r="F166" s="4"/>
      <c r="G166" s="4"/>
      <c r="H166" s="4"/>
      <c r="I166" s="4"/>
      <c r="J166" s="4"/>
      <c r="K166" s="4"/>
    </row>
    <row r="167" spans="2:11" s="150" customFormat="1" ht="15" customHeight="1">
      <c r="B167" s="4"/>
      <c r="C167" s="4"/>
      <c r="D167" s="4"/>
      <c r="E167" s="4"/>
      <c r="F167" s="4"/>
      <c r="G167" s="4"/>
      <c r="H167" s="4"/>
      <c r="I167" s="4"/>
      <c r="J167" s="4"/>
      <c r="K167" s="4"/>
    </row>
    <row r="168" spans="2:11" s="150" customFormat="1" ht="15" customHeight="1">
      <c r="B168" s="4"/>
      <c r="C168" s="4"/>
      <c r="D168" s="4"/>
      <c r="E168" s="4"/>
      <c r="F168" s="4"/>
      <c r="G168" s="4"/>
      <c r="H168" s="4"/>
      <c r="I168" s="4"/>
      <c r="J168" s="4"/>
      <c r="K168" s="4"/>
    </row>
    <row r="169" spans="2:11" s="150" customFormat="1" ht="15" customHeight="1">
      <c r="B169" s="4"/>
      <c r="C169" s="4"/>
      <c r="D169" s="4"/>
      <c r="E169" s="4"/>
      <c r="F169" s="4"/>
      <c r="G169" s="4"/>
      <c r="H169" s="4"/>
      <c r="I169" s="4"/>
      <c r="J169" s="4"/>
      <c r="K169" s="4"/>
    </row>
    <row r="170" spans="2:11" s="150" customFormat="1" ht="15" customHeight="1">
      <c r="B170" s="4"/>
      <c r="C170" s="4"/>
      <c r="D170" s="4"/>
      <c r="E170" s="4"/>
      <c r="F170" s="4"/>
      <c r="G170" s="4"/>
      <c r="H170" s="4"/>
      <c r="I170" s="4"/>
      <c r="J170" s="4"/>
      <c r="K170" s="4"/>
    </row>
    <row r="171" spans="2:11" s="150" customFormat="1" ht="15" customHeight="1">
      <c r="B171" s="4"/>
      <c r="C171" s="4"/>
      <c r="D171" s="4"/>
      <c r="E171" s="4"/>
      <c r="F171" s="4"/>
      <c r="G171" s="4"/>
      <c r="H171" s="4"/>
      <c r="I171" s="4"/>
      <c r="J171" s="4"/>
      <c r="K171" s="4"/>
    </row>
    <row r="172" spans="2:11" s="150" customFormat="1" ht="15" customHeight="1">
      <c r="B172" s="4"/>
      <c r="C172" s="4"/>
      <c r="D172" s="4"/>
      <c r="E172" s="4"/>
      <c r="F172" s="4"/>
      <c r="G172" s="4"/>
      <c r="H172" s="4"/>
      <c r="I172" s="4"/>
      <c r="J172" s="4"/>
      <c r="K172" s="4"/>
    </row>
    <row r="173" spans="2:11" s="150" customFormat="1" ht="15" customHeight="1">
      <c r="B173" s="4"/>
      <c r="C173" s="4"/>
      <c r="D173" s="4"/>
      <c r="E173" s="4"/>
      <c r="F173" s="4"/>
      <c r="G173" s="4"/>
      <c r="H173" s="4"/>
      <c r="I173" s="4"/>
      <c r="J173" s="4"/>
      <c r="K173" s="4"/>
    </row>
    <row r="174" spans="2:11" s="150" customFormat="1" ht="15" customHeight="1">
      <c r="B174" s="4"/>
      <c r="C174" s="4"/>
      <c r="D174" s="4"/>
      <c r="E174" s="4"/>
      <c r="F174" s="4"/>
      <c r="G174" s="4"/>
      <c r="H174" s="4"/>
      <c r="I174" s="4"/>
      <c r="J174" s="4"/>
      <c r="K174" s="4"/>
    </row>
    <row r="175" spans="2:11" s="150" customFormat="1" ht="15" customHeight="1">
      <c r="B175" s="4"/>
      <c r="C175" s="4"/>
      <c r="D175" s="4"/>
      <c r="E175" s="4"/>
      <c r="F175" s="4"/>
      <c r="G175" s="4"/>
      <c r="H175" s="4"/>
      <c r="I175" s="4"/>
      <c r="J175" s="4"/>
      <c r="K175" s="4"/>
    </row>
    <row r="176" spans="2:11" s="150" customFormat="1" ht="15" customHeight="1">
      <c r="B176" s="4"/>
      <c r="C176" s="4"/>
      <c r="D176" s="4"/>
      <c r="E176" s="4"/>
      <c r="F176" s="4"/>
      <c r="G176" s="4"/>
      <c r="H176" s="4"/>
      <c r="I176" s="4"/>
      <c r="J176" s="4"/>
      <c r="K176" s="4"/>
    </row>
    <row r="177" spans="2:11" s="150" customFormat="1" ht="15" customHeight="1">
      <c r="B177" s="4"/>
      <c r="C177" s="4"/>
      <c r="D177" s="4"/>
      <c r="E177" s="4"/>
      <c r="F177" s="4"/>
      <c r="G177" s="4"/>
      <c r="H177" s="4"/>
      <c r="I177" s="4"/>
      <c r="J177" s="4"/>
      <c r="K177" s="4"/>
    </row>
    <row r="178" spans="2:11" s="150" customFormat="1" ht="15" customHeight="1">
      <c r="B178" s="4"/>
      <c r="C178" s="4"/>
      <c r="D178" s="4"/>
      <c r="E178" s="4"/>
      <c r="F178" s="4"/>
      <c r="G178" s="4"/>
      <c r="H178" s="4"/>
      <c r="I178" s="4"/>
      <c r="J178" s="4"/>
      <c r="K178" s="4"/>
    </row>
    <row r="179" spans="2:11" s="150" customFormat="1" ht="15" customHeight="1">
      <c r="B179" s="4"/>
      <c r="C179" s="4"/>
      <c r="D179" s="4"/>
      <c r="E179" s="4"/>
      <c r="F179" s="4"/>
      <c r="G179" s="4"/>
      <c r="H179" s="4"/>
      <c r="I179" s="4"/>
      <c r="J179" s="4"/>
      <c r="K179" s="4"/>
    </row>
    <row r="180" spans="2:11" s="150" customFormat="1" ht="15" customHeight="1">
      <c r="B180" s="4"/>
      <c r="C180" s="4"/>
      <c r="D180" s="4"/>
      <c r="E180" s="4"/>
      <c r="F180" s="4"/>
      <c r="G180" s="4"/>
      <c r="H180" s="4"/>
      <c r="I180" s="4"/>
      <c r="J180" s="4"/>
      <c r="K180" s="4"/>
    </row>
    <row r="181" spans="2:11" s="150" customFormat="1" ht="15" customHeight="1">
      <c r="B181" s="4"/>
      <c r="C181" s="4"/>
      <c r="D181" s="4"/>
      <c r="E181" s="4"/>
      <c r="F181" s="4"/>
      <c r="G181" s="4"/>
      <c r="H181" s="4"/>
      <c r="I181" s="4"/>
      <c r="J181" s="4"/>
      <c r="K181" s="4"/>
    </row>
    <row r="182" spans="2:11" s="150" customFormat="1" ht="15" customHeight="1">
      <c r="B182" s="4"/>
      <c r="C182" s="4"/>
      <c r="D182" s="4"/>
      <c r="E182" s="4"/>
      <c r="F182" s="4"/>
      <c r="G182" s="4"/>
      <c r="H182" s="4"/>
      <c r="I182" s="4"/>
      <c r="J182" s="4"/>
      <c r="K182" s="4"/>
    </row>
    <row r="183" spans="2:11" s="150" customFormat="1" ht="15" customHeight="1">
      <c r="B183" s="4"/>
      <c r="C183" s="4"/>
      <c r="D183" s="4"/>
      <c r="E183" s="4"/>
      <c r="F183" s="4"/>
      <c r="G183" s="4"/>
      <c r="H183" s="4"/>
      <c r="I183" s="4"/>
      <c r="J183" s="4"/>
      <c r="K183" s="4"/>
    </row>
    <row r="184" spans="2:11" s="150" customFormat="1" ht="15" customHeight="1">
      <c r="B184" s="4"/>
      <c r="C184" s="4"/>
      <c r="D184" s="4"/>
      <c r="E184" s="4"/>
      <c r="F184" s="4"/>
      <c r="G184" s="4"/>
      <c r="H184" s="4"/>
      <c r="I184" s="4"/>
      <c r="J184" s="4"/>
      <c r="K184" s="4"/>
    </row>
    <row r="185" spans="2:11" s="150" customFormat="1" ht="15" customHeight="1">
      <c r="B185" s="4"/>
      <c r="C185" s="4"/>
      <c r="D185" s="4"/>
      <c r="E185" s="4"/>
      <c r="F185" s="4"/>
      <c r="G185" s="4"/>
      <c r="H185" s="4"/>
      <c r="I185" s="4"/>
      <c r="J185" s="4"/>
      <c r="K185" s="4"/>
    </row>
    <row r="186" spans="2:11" s="150" customFormat="1" ht="15" customHeight="1">
      <c r="B186" s="4"/>
      <c r="C186" s="4"/>
      <c r="D186" s="4"/>
      <c r="E186" s="4"/>
      <c r="F186" s="4"/>
      <c r="G186" s="4"/>
      <c r="H186" s="4"/>
      <c r="I186" s="4"/>
      <c r="J186" s="4"/>
      <c r="K186" s="4"/>
    </row>
    <row r="187" spans="2:11" s="150" customFormat="1" ht="15" customHeight="1">
      <c r="B187" s="4"/>
      <c r="C187" s="4"/>
      <c r="D187" s="4"/>
      <c r="E187" s="4"/>
      <c r="F187" s="4"/>
      <c r="G187" s="4"/>
      <c r="H187" s="4"/>
      <c r="I187" s="4"/>
      <c r="J187" s="4"/>
      <c r="K187" s="4"/>
    </row>
    <row r="188" spans="2:11" s="150" customFormat="1" ht="15" customHeight="1">
      <c r="B188" s="4"/>
      <c r="C188" s="4"/>
      <c r="D188" s="4"/>
      <c r="E188" s="4"/>
      <c r="F188" s="4"/>
      <c r="G188" s="4"/>
      <c r="H188" s="4"/>
      <c r="I188" s="4"/>
      <c r="J188" s="4"/>
      <c r="K188" s="4"/>
    </row>
    <row r="189" spans="2:11" s="150" customFormat="1" ht="15" customHeight="1">
      <c r="B189" s="4"/>
      <c r="C189" s="4"/>
      <c r="D189" s="4"/>
      <c r="E189" s="4"/>
      <c r="F189" s="4"/>
      <c r="G189" s="4"/>
      <c r="H189" s="4"/>
      <c r="I189" s="4"/>
      <c r="J189" s="4"/>
      <c r="K189" s="4"/>
    </row>
    <row r="190" spans="2:11" s="150" customFormat="1" ht="15" customHeight="1">
      <c r="B190" s="4"/>
      <c r="C190" s="4"/>
      <c r="D190" s="4"/>
      <c r="E190" s="4"/>
      <c r="F190" s="4"/>
      <c r="G190" s="4"/>
      <c r="H190" s="4"/>
      <c r="I190" s="4"/>
      <c r="J190" s="4"/>
      <c r="K190" s="4"/>
    </row>
    <row r="191" spans="2:11" s="150" customFormat="1" ht="15" customHeight="1">
      <c r="B191" s="4"/>
      <c r="C191" s="4"/>
      <c r="D191" s="4"/>
      <c r="E191" s="4"/>
      <c r="F191" s="4"/>
      <c r="G191" s="4"/>
      <c r="H191" s="4"/>
      <c r="I191" s="4"/>
      <c r="J191" s="4"/>
      <c r="K191" s="4"/>
    </row>
    <row r="192" spans="2:11" s="150" customFormat="1" ht="15" customHeight="1">
      <c r="B192" s="4"/>
      <c r="C192" s="4"/>
      <c r="D192" s="4"/>
      <c r="E192" s="4"/>
      <c r="F192" s="4"/>
      <c r="G192" s="4"/>
      <c r="H192" s="4"/>
      <c r="I192" s="4"/>
      <c r="J192" s="4"/>
      <c r="K192" s="4"/>
    </row>
    <row r="193" spans="2:11" s="150" customFormat="1" ht="15" customHeight="1">
      <c r="B193" s="4"/>
      <c r="C193" s="4"/>
      <c r="D193" s="4"/>
      <c r="E193" s="4"/>
      <c r="F193" s="4"/>
      <c r="G193" s="4"/>
      <c r="H193" s="4"/>
      <c r="I193" s="4"/>
      <c r="J193" s="4"/>
      <c r="K193" s="4"/>
    </row>
    <row r="194" spans="2:11" s="150" customFormat="1" ht="15" customHeight="1">
      <c r="B194" s="4"/>
      <c r="C194" s="4"/>
      <c r="D194" s="4"/>
      <c r="E194" s="4"/>
      <c r="F194" s="4"/>
      <c r="G194" s="4"/>
      <c r="H194" s="4"/>
      <c r="I194" s="4"/>
      <c r="J194" s="4"/>
      <c r="K194" s="4"/>
    </row>
    <row r="195" spans="2:11" s="150" customFormat="1" ht="15" customHeight="1">
      <c r="B195" s="4"/>
      <c r="C195" s="4"/>
      <c r="D195" s="4"/>
      <c r="E195" s="4"/>
      <c r="F195" s="4"/>
      <c r="G195" s="4"/>
      <c r="H195" s="4"/>
      <c r="I195" s="4"/>
      <c r="J195" s="4"/>
      <c r="K195" s="4"/>
    </row>
    <row r="196" spans="2:11" s="150" customFormat="1" ht="15" customHeight="1">
      <c r="B196" s="4"/>
      <c r="C196" s="4"/>
      <c r="D196" s="4"/>
      <c r="E196" s="4"/>
      <c r="F196" s="4"/>
      <c r="G196" s="4"/>
      <c r="H196" s="4"/>
      <c r="I196" s="4"/>
      <c r="J196" s="4"/>
      <c r="K196" s="4"/>
    </row>
    <row r="197" spans="2:11" s="150" customFormat="1" ht="15" customHeight="1">
      <c r="B197" s="4"/>
      <c r="C197" s="4"/>
      <c r="D197" s="4"/>
      <c r="E197" s="4"/>
      <c r="F197" s="4"/>
      <c r="G197" s="4"/>
      <c r="H197" s="4"/>
      <c r="I197" s="4"/>
      <c r="J197" s="4"/>
      <c r="K197" s="4"/>
    </row>
    <row r="198" spans="2:11" s="150" customFormat="1" ht="15" customHeight="1">
      <c r="B198" s="4"/>
      <c r="C198" s="4"/>
      <c r="D198" s="4"/>
      <c r="E198" s="4"/>
      <c r="F198" s="4"/>
      <c r="G198" s="4"/>
      <c r="H198" s="4"/>
      <c r="I198" s="4"/>
      <c r="J198" s="4"/>
      <c r="K198" s="4"/>
    </row>
    <row r="199" spans="2:11" s="150" customFormat="1" ht="15" customHeight="1">
      <c r="B199" s="4"/>
      <c r="C199" s="4"/>
      <c r="D199" s="4"/>
      <c r="E199" s="4"/>
      <c r="F199" s="4"/>
      <c r="G199" s="4"/>
      <c r="H199" s="4"/>
      <c r="I199" s="4"/>
      <c r="J199" s="4"/>
      <c r="K199" s="4"/>
    </row>
    <row r="200" spans="2:11" s="150" customFormat="1" ht="15" customHeight="1">
      <c r="B200" s="4"/>
      <c r="C200" s="4"/>
      <c r="D200" s="4"/>
      <c r="E200" s="4"/>
      <c r="F200" s="4"/>
      <c r="G200" s="4"/>
      <c r="H200" s="4"/>
      <c r="I200" s="4"/>
      <c r="J200" s="4"/>
      <c r="K200" s="4"/>
    </row>
    <row r="201" spans="2:11" s="150" customFormat="1" ht="15" customHeight="1">
      <c r="B201" s="4"/>
      <c r="C201" s="4"/>
      <c r="D201" s="4"/>
      <c r="E201" s="4"/>
      <c r="F201" s="4"/>
      <c r="G201" s="4"/>
      <c r="H201" s="4"/>
      <c r="I201" s="4"/>
      <c r="J201" s="4"/>
      <c r="K201" s="4"/>
    </row>
    <row r="202" spans="2:11" s="150" customFormat="1" ht="15" customHeight="1">
      <c r="B202" s="4"/>
      <c r="C202" s="4"/>
      <c r="D202" s="4"/>
      <c r="E202" s="4"/>
      <c r="F202" s="4"/>
      <c r="G202" s="4"/>
      <c r="H202" s="4"/>
      <c r="I202" s="4"/>
      <c r="J202" s="4"/>
      <c r="K202" s="4"/>
    </row>
    <row r="203" spans="2:11" s="150" customFormat="1" ht="15" customHeight="1">
      <c r="B203" s="4"/>
      <c r="C203" s="4"/>
      <c r="D203" s="4"/>
      <c r="E203" s="4"/>
      <c r="F203" s="4"/>
      <c r="G203" s="4"/>
      <c r="H203" s="4"/>
      <c r="I203" s="4"/>
      <c r="J203" s="4"/>
      <c r="K203" s="4"/>
    </row>
    <row r="204" spans="2:11" s="150" customFormat="1" ht="15" customHeight="1">
      <c r="B204" s="4"/>
      <c r="C204" s="4"/>
      <c r="D204" s="4"/>
      <c r="E204" s="4"/>
      <c r="F204" s="4"/>
      <c r="G204" s="4"/>
      <c r="H204" s="4"/>
      <c r="I204" s="4"/>
      <c r="J204" s="4"/>
      <c r="K204" s="4"/>
    </row>
    <row r="205" spans="2:11" s="150" customFormat="1" ht="15" customHeight="1">
      <c r="B205" s="4"/>
      <c r="C205" s="4"/>
      <c r="D205" s="4"/>
      <c r="E205" s="4"/>
      <c r="F205" s="4"/>
      <c r="G205" s="4"/>
      <c r="H205" s="4"/>
      <c r="I205" s="4"/>
      <c r="J205" s="4"/>
      <c r="K205" s="4"/>
    </row>
    <row r="206" spans="2:11" s="150" customFormat="1" ht="15" customHeight="1">
      <c r="B206" s="4"/>
      <c r="C206" s="4"/>
      <c r="D206" s="4"/>
      <c r="E206" s="4"/>
      <c r="F206" s="4"/>
      <c r="G206" s="4"/>
      <c r="H206" s="4"/>
      <c r="I206" s="4"/>
      <c r="J206" s="4"/>
      <c r="K206" s="4"/>
    </row>
    <row r="207" spans="2:11" s="150" customFormat="1" ht="15" customHeight="1">
      <c r="B207" s="4"/>
      <c r="C207" s="4"/>
      <c r="D207" s="4"/>
      <c r="E207" s="4"/>
      <c r="F207" s="4"/>
      <c r="G207" s="4"/>
      <c r="H207" s="4"/>
      <c r="I207" s="4"/>
      <c r="J207" s="4"/>
      <c r="K207" s="4"/>
    </row>
    <row r="208" spans="2:11" s="150" customFormat="1" ht="15" customHeight="1">
      <c r="B208" s="4"/>
      <c r="C208" s="4"/>
      <c r="D208" s="4"/>
      <c r="E208" s="4"/>
      <c r="F208" s="4"/>
      <c r="G208" s="4"/>
      <c r="H208" s="4"/>
      <c r="I208" s="4"/>
      <c r="J208" s="4"/>
      <c r="K208" s="4"/>
    </row>
    <row r="209" spans="2:11" s="150" customFormat="1" ht="15" customHeight="1">
      <c r="B209" s="4"/>
      <c r="C209" s="4"/>
      <c r="D209" s="4"/>
      <c r="E209" s="4"/>
      <c r="F209" s="4"/>
      <c r="G209" s="4"/>
      <c r="H209" s="4"/>
      <c r="I209" s="4"/>
      <c r="J209" s="4"/>
      <c r="K209" s="4"/>
    </row>
    <row r="210" spans="2:11" s="150" customFormat="1" ht="15" customHeight="1">
      <c r="B210" s="4"/>
      <c r="C210" s="4"/>
      <c r="D210" s="4"/>
      <c r="E210" s="4"/>
      <c r="F210" s="4"/>
      <c r="G210" s="4"/>
      <c r="H210" s="4"/>
      <c r="I210" s="4"/>
      <c r="J210" s="4"/>
      <c r="K210" s="4"/>
    </row>
    <row r="211" spans="2:11" s="150" customFormat="1" ht="15" customHeight="1">
      <c r="B211" s="4"/>
      <c r="C211" s="4"/>
      <c r="D211" s="4"/>
      <c r="E211" s="4"/>
      <c r="F211" s="4"/>
      <c r="G211" s="4"/>
      <c r="H211" s="4"/>
      <c r="I211" s="4"/>
      <c r="J211" s="4"/>
      <c r="K211" s="4"/>
    </row>
    <row r="212" spans="2:11" s="150" customFormat="1" ht="15" customHeight="1">
      <c r="B212" s="4"/>
      <c r="C212" s="4"/>
      <c r="D212" s="4"/>
      <c r="E212" s="4"/>
      <c r="F212" s="4"/>
      <c r="G212" s="4"/>
      <c r="H212" s="4"/>
      <c r="I212" s="4"/>
      <c r="J212" s="4"/>
      <c r="K212" s="4"/>
    </row>
    <row r="213" spans="2:11" s="150" customFormat="1" ht="15" customHeight="1">
      <c r="B213" s="4"/>
      <c r="C213" s="4"/>
      <c r="D213" s="4"/>
      <c r="E213" s="4"/>
      <c r="F213" s="4"/>
      <c r="G213" s="4"/>
      <c r="H213" s="4"/>
      <c r="I213" s="4"/>
      <c r="J213" s="4"/>
      <c r="K213" s="4"/>
    </row>
    <row r="214" spans="2:11" s="150" customFormat="1" ht="15" customHeight="1">
      <c r="B214" s="4"/>
      <c r="C214" s="4"/>
      <c r="D214" s="4"/>
      <c r="E214" s="4"/>
      <c r="F214" s="4"/>
      <c r="G214" s="4"/>
      <c r="H214" s="4"/>
      <c r="I214" s="4"/>
      <c r="J214" s="4"/>
      <c r="K214" s="4"/>
    </row>
    <row r="215" spans="2:11" s="150" customFormat="1" ht="15" customHeight="1">
      <c r="B215" s="4"/>
      <c r="C215" s="4"/>
      <c r="D215" s="4"/>
      <c r="E215" s="4"/>
      <c r="F215" s="4"/>
      <c r="G215" s="4"/>
      <c r="H215" s="4"/>
      <c r="I215" s="4"/>
      <c r="J215" s="4"/>
      <c r="K215" s="4"/>
    </row>
    <row r="216" spans="2:11" s="150" customFormat="1" ht="15" customHeight="1">
      <c r="B216" s="4"/>
      <c r="C216" s="4"/>
      <c r="D216" s="4"/>
      <c r="E216" s="4"/>
      <c r="F216" s="4"/>
      <c r="G216" s="4"/>
      <c r="H216" s="4"/>
      <c r="I216" s="4"/>
      <c r="J216" s="4"/>
      <c r="K216" s="4"/>
    </row>
    <row r="217" spans="2:11" s="150" customFormat="1" ht="15" customHeight="1">
      <c r="B217" s="4"/>
      <c r="C217" s="4"/>
      <c r="D217" s="4"/>
      <c r="E217" s="4"/>
      <c r="F217" s="4"/>
      <c r="G217" s="4"/>
      <c r="H217" s="4"/>
      <c r="I217" s="4"/>
      <c r="J217" s="4"/>
      <c r="K217" s="4"/>
    </row>
    <row r="218" spans="2:11" s="150" customFormat="1" ht="15" customHeight="1">
      <c r="B218" s="4"/>
      <c r="C218" s="4"/>
      <c r="D218" s="4"/>
      <c r="E218" s="4"/>
      <c r="F218" s="4"/>
      <c r="G218" s="4"/>
      <c r="H218" s="4"/>
      <c r="I218" s="4"/>
      <c r="J218" s="4"/>
      <c r="K218" s="4"/>
    </row>
    <row r="219" spans="2:11" s="150" customFormat="1" ht="15" customHeight="1">
      <c r="B219" s="4"/>
      <c r="C219" s="4"/>
      <c r="D219" s="4"/>
      <c r="E219" s="4"/>
      <c r="F219" s="4"/>
      <c r="G219" s="4"/>
      <c r="H219" s="4"/>
      <c r="I219" s="4"/>
      <c r="J219" s="4"/>
      <c r="K219" s="4"/>
    </row>
    <row r="220" spans="2:11" s="150" customFormat="1" ht="15" customHeight="1">
      <c r="B220" s="4"/>
      <c r="C220" s="4"/>
      <c r="D220" s="4"/>
      <c r="E220" s="4"/>
      <c r="F220" s="4"/>
      <c r="G220" s="4"/>
      <c r="H220" s="4"/>
      <c r="I220" s="4"/>
      <c r="J220" s="4"/>
      <c r="K220" s="4"/>
    </row>
    <row r="221" spans="2:11" s="150" customFormat="1" ht="15" customHeight="1">
      <c r="B221" s="4"/>
      <c r="C221" s="4"/>
      <c r="D221" s="4"/>
      <c r="E221" s="4"/>
      <c r="F221" s="4"/>
      <c r="G221" s="4"/>
      <c r="H221" s="4"/>
      <c r="I221" s="4"/>
      <c r="J221" s="4"/>
      <c r="K221" s="4"/>
    </row>
    <row r="222" spans="2:11" s="150" customFormat="1" ht="15" customHeight="1">
      <c r="B222" s="4"/>
      <c r="C222" s="4"/>
      <c r="D222" s="4"/>
      <c r="E222" s="4"/>
      <c r="F222" s="4"/>
      <c r="G222" s="4"/>
      <c r="H222" s="4"/>
      <c r="I222" s="4"/>
      <c r="J222" s="4"/>
      <c r="K222" s="4"/>
    </row>
    <row r="223" spans="2:11" s="150" customFormat="1" ht="15" customHeight="1">
      <c r="B223" s="4"/>
      <c r="C223" s="4"/>
      <c r="D223" s="4"/>
      <c r="E223" s="4"/>
      <c r="F223" s="4"/>
      <c r="G223" s="4"/>
      <c r="H223" s="4"/>
      <c r="I223" s="4"/>
      <c r="J223" s="4"/>
      <c r="K223" s="4"/>
    </row>
    <row r="224" spans="2:11" s="150" customFormat="1" ht="15" customHeight="1">
      <c r="B224" s="4"/>
      <c r="C224" s="4"/>
      <c r="D224" s="4"/>
      <c r="E224" s="4"/>
      <c r="F224" s="4"/>
      <c r="G224" s="4"/>
      <c r="H224" s="4"/>
      <c r="I224" s="4"/>
      <c r="J224" s="4"/>
      <c r="K224" s="4"/>
    </row>
    <row r="225" spans="2:11" s="150" customFormat="1" ht="15" customHeight="1">
      <c r="B225" s="4"/>
      <c r="C225" s="4"/>
      <c r="D225" s="4"/>
      <c r="E225" s="4"/>
      <c r="F225" s="4"/>
      <c r="G225" s="4"/>
      <c r="H225" s="4"/>
      <c r="I225" s="4"/>
      <c r="J225" s="4"/>
      <c r="K225" s="4"/>
    </row>
    <row r="226" spans="2:11" s="150" customFormat="1" ht="15" customHeight="1">
      <c r="B226" s="4"/>
      <c r="C226" s="4"/>
      <c r="D226" s="4"/>
      <c r="E226" s="4"/>
      <c r="F226" s="4"/>
      <c r="G226" s="4"/>
      <c r="H226" s="4"/>
      <c r="I226" s="4"/>
      <c r="J226" s="4"/>
      <c r="K226" s="4"/>
    </row>
    <row r="227" spans="2:11" s="150" customFormat="1" ht="15" customHeight="1">
      <c r="B227" s="4"/>
      <c r="C227" s="4"/>
      <c r="D227" s="4"/>
      <c r="E227" s="4"/>
      <c r="F227" s="4"/>
      <c r="G227" s="4"/>
      <c r="H227" s="4"/>
      <c r="I227" s="4"/>
      <c r="J227" s="4"/>
      <c r="K227" s="4"/>
    </row>
    <row r="228" spans="2:11" s="150" customFormat="1" ht="15" customHeight="1">
      <c r="B228" s="4"/>
      <c r="C228" s="4"/>
      <c r="D228" s="4"/>
      <c r="E228" s="4"/>
      <c r="F228" s="4"/>
      <c r="G228" s="4"/>
      <c r="H228" s="4"/>
      <c r="I228" s="4"/>
      <c r="J228" s="4"/>
      <c r="K228" s="4"/>
    </row>
    <row r="229" spans="2:11" s="150" customFormat="1" ht="15" customHeight="1">
      <c r="B229" s="4"/>
      <c r="C229" s="4"/>
      <c r="D229" s="4"/>
      <c r="E229" s="4"/>
      <c r="F229" s="4"/>
      <c r="G229" s="4"/>
      <c r="H229" s="4"/>
      <c r="I229" s="4"/>
      <c r="J229" s="4"/>
      <c r="K229" s="4"/>
    </row>
    <row r="230" spans="2:11" s="150" customFormat="1" ht="15" customHeight="1">
      <c r="B230" s="4"/>
      <c r="C230" s="4"/>
      <c r="D230" s="4"/>
      <c r="E230" s="4"/>
      <c r="F230" s="4"/>
      <c r="G230" s="4"/>
      <c r="H230" s="4"/>
      <c r="I230" s="4"/>
      <c r="J230" s="4"/>
      <c r="K230" s="4"/>
    </row>
    <row r="231" spans="2:11" s="150" customFormat="1" ht="15" customHeight="1">
      <c r="B231" s="4"/>
      <c r="C231" s="4"/>
      <c r="D231" s="4"/>
      <c r="E231" s="4"/>
      <c r="F231" s="4"/>
      <c r="G231" s="4"/>
      <c r="H231" s="4"/>
      <c r="I231" s="4"/>
      <c r="J231" s="4"/>
      <c r="K231" s="4"/>
    </row>
    <row r="232" spans="2:11" s="150" customFormat="1" ht="15" customHeight="1">
      <c r="B232" s="4"/>
      <c r="C232" s="4"/>
      <c r="D232" s="4"/>
      <c r="E232" s="4"/>
      <c r="F232" s="4"/>
      <c r="G232" s="4"/>
      <c r="H232" s="4"/>
      <c r="I232" s="4"/>
      <c r="J232" s="4"/>
      <c r="K232" s="4"/>
    </row>
    <row r="233" spans="2:11" s="150" customFormat="1" ht="15" customHeight="1">
      <c r="B233" s="4"/>
      <c r="C233" s="4"/>
      <c r="D233" s="4"/>
      <c r="E233" s="4"/>
      <c r="F233" s="4"/>
      <c r="G233" s="4"/>
      <c r="H233" s="4"/>
      <c r="I233" s="4"/>
      <c r="J233" s="4"/>
      <c r="K233" s="4"/>
    </row>
    <row r="234" spans="2:11" s="150" customFormat="1" ht="15" customHeight="1">
      <c r="B234" s="4"/>
      <c r="C234" s="4"/>
      <c r="D234" s="4"/>
      <c r="E234" s="4"/>
      <c r="F234" s="4"/>
      <c r="G234" s="4"/>
      <c r="H234" s="4"/>
      <c r="I234" s="4"/>
      <c r="J234" s="4"/>
      <c r="K234" s="4"/>
    </row>
    <row r="235" spans="2:11" s="150" customFormat="1" ht="15" customHeight="1">
      <c r="B235" s="4"/>
      <c r="C235" s="4"/>
      <c r="D235" s="4"/>
      <c r="E235" s="4"/>
      <c r="F235" s="4"/>
      <c r="G235" s="4"/>
      <c r="H235" s="4"/>
      <c r="I235" s="4"/>
      <c r="J235" s="4"/>
      <c r="K235" s="4"/>
    </row>
    <row r="236" spans="2:11" s="150" customFormat="1" ht="15" customHeight="1">
      <c r="B236" s="4"/>
      <c r="C236" s="4"/>
      <c r="D236" s="4"/>
      <c r="E236" s="4"/>
      <c r="F236" s="4"/>
      <c r="G236" s="4"/>
      <c r="H236" s="4"/>
      <c r="I236" s="4"/>
      <c r="J236" s="4"/>
      <c r="K236" s="4"/>
    </row>
    <row r="237" spans="2:11" s="150" customFormat="1" ht="15" customHeight="1">
      <c r="B237" s="4"/>
      <c r="C237" s="4"/>
      <c r="D237" s="4"/>
      <c r="E237" s="4"/>
      <c r="F237" s="4"/>
      <c r="G237" s="4"/>
      <c r="H237" s="4"/>
      <c r="I237" s="4"/>
      <c r="J237" s="4"/>
      <c r="K237" s="4"/>
    </row>
    <row r="238" spans="2:11" s="150" customFormat="1" ht="15" customHeight="1">
      <c r="B238" s="4"/>
      <c r="C238" s="4"/>
      <c r="D238" s="4"/>
      <c r="E238" s="4"/>
      <c r="F238" s="4"/>
      <c r="G238" s="4"/>
      <c r="H238" s="4"/>
      <c r="I238" s="4"/>
      <c r="J238" s="4"/>
      <c r="K238" s="4"/>
    </row>
    <row r="239" spans="2:11" s="150" customFormat="1" ht="15" customHeight="1">
      <c r="B239" s="4"/>
      <c r="C239" s="4"/>
      <c r="D239" s="4"/>
      <c r="E239" s="4"/>
      <c r="F239" s="4"/>
      <c r="G239" s="4"/>
      <c r="H239" s="4"/>
      <c r="I239" s="4"/>
      <c r="J239" s="4"/>
      <c r="K239" s="4"/>
    </row>
    <row r="240" spans="2:11" s="150" customFormat="1" ht="15" customHeight="1">
      <c r="B240" s="4"/>
      <c r="C240" s="4"/>
      <c r="D240" s="4"/>
      <c r="E240" s="4"/>
      <c r="F240" s="4"/>
      <c r="G240" s="4"/>
      <c r="H240" s="4"/>
      <c r="I240" s="4"/>
      <c r="J240" s="4"/>
      <c r="K240" s="4"/>
    </row>
    <row r="241" spans="2:11" s="150" customFormat="1" ht="15" customHeight="1">
      <c r="B241" s="4"/>
      <c r="C241" s="4"/>
      <c r="D241" s="4"/>
      <c r="E241" s="4"/>
      <c r="F241" s="4"/>
      <c r="G241" s="4"/>
      <c r="H241" s="4"/>
      <c r="I241" s="4"/>
      <c r="J241" s="4"/>
      <c r="K241" s="4"/>
    </row>
    <row r="242" spans="2:11" s="150" customFormat="1" ht="15" customHeight="1">
      <c r="B242" s="4"/>
      <c r="C242" s="4"/>
      <c r="D242" s="4"/>
      <c r="E242" s="4"/>
      <c r="F242" s="4"/>
      <c r="G242" s="4"/>
      <c r="H242" s="4"/>
      <c r="I242" s="4"/>
      <c r="J242" s="4"/>
      <c r="K242" s="4"/>
    </row>
    <row r="243" spans="2:11" s="150" customFormat="1" ht="15" customHeight="1">
      <c r="B243" s="4"/>
      <c r="C243" s="4"/>
      <c r="D243" s="4"/>
      <c r="E243" s="4"/>
      <c r="F243" s="4"/>
      <c r="G243" s="4"/>
      <c r="H243" s="4"/>
      <c r="I243" s="4"/>
      <c r="J243" s="4"/>
      <c r="K243" s="4"/>
    </row>
    <row r="244" spans="2:11" s="150" customFormat="1" ht="15" customHeight="1">
      <c r="B244" s="4"/>
      <c r="C244" s="4"/>
      <c r="D244" s="4"/>
      <c r="E244" s="4"/>
      <c r="F244" s="4"/>
      <c r="G244" s="4"/>
      <c r="H244" s="4"/>
      <c r="I244" s="4"/>
      <c r="J244" s="4"/>
      <c r="K244" s="4"/>
    </row>
    <row r="245" spans="2:11" s="150" customFormat="1" ht="15" customHeight="1">
      <c r="B245" s="4"/>
      <c r="C245" s="4"/>
      <c r="D245" s="4"/>
      <c r="E245" s="4"/>
      <c r="F245" s="4"/>
      <c r="G245" s="4"/>
      <c r="H245" s="4"/>
      <c r="I245" s="4"/>
      <c r="J245" s="4"/>
      <c r="K245" s="4"/>
    </row>
    <row r="246" spans="2:11" s="150" customFormat="1" ht="15" customHeight="1">
      <c r="B246" s="4"/>
      <c r="C246" s="4"/>
      <c r="D246" s="4"/>
      <c r="E246" s="4"/>
      <c r="F246" s="4"/>
      <c r="G246" s="4"/>
      <c r="H246" s="4"/>
      <c r="I246" s="4"/>
      <c r="J246" s="4"/>
      <c r="K246" s="4"/>
    </row>
    <row r="247" spans="2:11" s="150" customFormat="1" ht="15" customHeight="1">
      <c r="B247" s="4"/>
      <c r="C247" s="4"/>
      <c r="D247" s="4"/>
      <c r="E247" s="4"/>
      <c r="F247" s="4"/>
      <c r="G247" s="4"/>
      <c r="H247" s="4"/>
      <c r="I247" s="4"/>
      <c r="J247" s="4"/>
      <c r="K247" s="4"/>
    </row>
    <row r="248" spans="2:11" s="150" customFormat="1" ht="15" customHeight="1">
      <c r="B248" s="4"/>
      <c r="C248" s="4"/>
      <c r="D248" s="4"/>
      <c r="E248" s="4"/>
      <c r="F248" s="4"/>
      <c r="G248" s="4"/>
      <c r="H248" s="4"/>
      <c r="I248" s="4"/>
      <c r="J248" s="4"/>
      <c r="K248" s="4"/>
    </row>
    <row r="249" spans="2:11" s="150" customFormat="1" ht="15" customHeight="1">
      <c r="B249" s="4"/>
      <c r="C249" s="4"/>
      <c r="D249" s="4"/>
      <c r="E249" s="4"/>
      <c r="F249" s="4"/>
      <c r="G249" s="4"/>
      <c r="H249" s="4"/>
      <c r="I249" s="4"/>
      <c r="J249" s="4"/>
      <c r="K249" s="4"/>
    </row>
    <row r="250" spans="2:11" s="150" customFormat="1" ht="15" customHeight="1">
      <c r="B250" s="4"/>
      <c r="C250" s="4"/>
      <c r="D250" s="4"/>
      <c r="E250" s="4"/>
      <c r="F250" s="4"/>
      <c r="G250" s="4"/>
      <c r="H250" s="4"/>
      <c r="I250" s="4"/>
      <c r="J250" s="4"/>
      <c r="K250" s="4"/>
    </row>
    <row r="251" spans="2:11" s="150" customFormat="1" ht="15" customHeight="1">
      <c r="B251" s="4"/>
      <c r="C251" s="4"/>
      <c r="D251" s="4"/>
      <c r="E251" s="4"/>
      <c r="F251" s="4"/>
      <c r="G251" s="4"/>
      <c r="H251" s="4"/>
      <c r="I251" s="4"/>
      <c r="J251" s="4"/>
      <c r="K251" s="4"/>
    </row>
    <row r="252" spans="2:11" s="150" customFormat="1" ht="15" customHeight="1">
      <c r="B252" s="4"/>
      <c r="C252" s="4"/>
      <c r="D252" s="4"/>
      <c r="E252" s="4"/>
      <c r="F252" s="4"/>
      <c r="G252" s="4"/>
      <c r="H252" s="4"/>
      <c r="I252" s="4"/>
      <c r="J252" s="4"/>
      <c r="K252" s="4"/>
    </row>
    <row r="253" spans="2:11" s="150" customFormat="1" ht="15" customHeight="1">
      <c r="B253" s="4"/>
      <c r="C253" s="4"/>
      <c r="D253" s="4"/>
      <c r="E253" s="4"/>
      <c r="F253" s="4"/>
      <c r="G253" s="4"/>
      <c r="H253" s="4"/>
      <c r="I253" s="4"/>
      <c r="J253" s="4"/>
      <c r="K253" s="4"/>
    </row>
    <row r="254" spans="2:11" s="150" customFormat="1" ht="15" customHeight="1">
      <c r="B254" s="4"/>
      <c r="C254" s="4"/>
      <c r="D254" s="4"/>
      <c r="E254" s="4"/>
      <c r="F254" s="4"/>
      <c r="G254" s="4"/>
      <c r="H254" s="4"/>
      <c r="I254" s="4"/>
      <c r="J254" s="4"/>
      <c r="K254" s="4"/>
    </row>
    <row r="255" spans="2:11" s="150" customFormat="1" ht="15" customHeight="1">
      <c r="B255" s="4"/>
      <c r="C255" s="4"/>
      <c r="D255" s="4"/>
      <c r="E255" s="4"/>
      <c r="F255" s="4"/>
      <c r="G255" s="4"/>
      <c r="H255" s="4"/>
      <c r="I255" s="4"/>
      <c r="J255" s="4"/>
      <c r="K255" s="4"/>
    </row>
    <row r="256" spans="2:11" s="150" customFormat="1" ht="15" customHeight="1">
      <c r="B256" s="4"/>
      <c r="C256" s="4"/>
      <c r="D256" s="4"/>
      <c r="E256" s="4"/>
      <c r="F256" s="4"/>
      <c r="G256" s="4"/>
      <c r="H256" s="4"/>
      <c r="I256" s="4"/>
      <c r="J256" s="4"/>
      <c r="K256" s="4"/>
    </row>
    <row r="257" spans="2:11" s="150" customFormat="1" ht="15" customHeight="1">
      <c r="B257" s="4"/>
      <c r="C257" s="4"/>
      <c r="D257" s="4"/>
      <c r="E257" s="4"/>
      <c r="F257" s="4"/>
      <c r="G257" s="4"/>
      <c r="H257" s="4"/>
      <c r="I257" s="4"/>
      <c r="J257" s="4"/>
      <c r="K257" s="4"/>
    </row>
    <row r="258" spans="2:11" s="150" customFormat="1" ht="15" customHeight="1">
      <c r="B258" s="4"/>
      <c r="C258" s="4"/>
      <c r="D258" s="4"/>
      <c r="E258" s="4"/>
      <c r="F258" s="4"/>
      <c r="G258" s="4"/>
      <c r="H258" s="4"/>
      <c r="I258" s="4"/>
      <c r="J258" s="4"/>
      <c r="K258" s="4"/>
    </row>
    <row r="259" spans="2:11" s="150" customFormat="1" ht="15" customHeight="1">
      <c r="B259" s="4"/>
      <c r="C259" s="4"/>
      <c r="D259" s="4"/>
      <c r="E259" s="4"/>
      <c r="F259" s="4"/>
      <c r="G259" s="4"/>
      <c r="H259" s="4"/>
      <c r="I259" s="4"/>
      <c r="J259" s="4"/>
      <c r="K259" s="4"/>
    </row>
    <row r="260" spans="2:11" s="150" customFormat="1" ht="15" customHeight="1">
      <c r="B260" s="4"/>
      <c r="C260" s="4"/>
      <c r="D260" s="4"/>
      <c r="E260" s="4"/>
      <c r="F260" s="4"/>
      <c r="G260" s="4"/>
      <c r="H260" s="4"/>
      <c r="I260" s="4"/>
      <c r="J260" s="4"/>
      <c r="K260" s="4"/>
    </row>
    <row r="261" spans="2:11" s="150" customFormat="1" ht="15" customHeight="1">
      <c r="B261" s="4"/>
      <c r="C261" s="4"/>
      <c r="D261" s="4"/>
      <c r="E261" s="4"/>
      <c r="F261" s="4"/>
      <c r="G261" s="4"/>
      <c r="H261" s="4"/>
      <c r="I261" s="4"/>
      <c r="J261" s="4"/>
      <c r="K261" s="4"/>
    </row>
    <row r="262" spans="2:11" s="150" customFormat="1" ht="15" customHeight="1">
      <c r="B262" s="4"/>
      <c r="C262" s="4"/>
      <c r="D262" s="4"/>
      <c r="E262" s="4"/>
      <c r="F262" s="4"/>
      <c r="G262" s="4"/>
      <c r="H262" s="4"/>
      <c r="I262" s="4"/>
      <c r="J262" s="4"/>
      <c r="K262" s="4"/>
    </row>
    <row r="263" spans="2:11" s="150" customFormat="1" ht="15" customHeight="1">
      <c r="B263" s="4"/>
      <c r="C263" s="4"/>
      <c r="D263" s="4"/>
      <c r="E263" s="4"/>
      <c r="F263" s="4"/>
      <c r="G263" s="4"/>
      <c r="H263" s="4"/>
      <c r="I263" s="4"/>
      <c r="J263" s="4"/>
      <c r="K263" s="4"/>
    </row>
    <row r="264" spans="2:11" s="150" customFormat="1" ht="15" customHeight="1">
      <c r="B264" s="4"/>
      <c r="C264" s="4"/>
      <c r="D264" s="4"/>
      <c r="E264" s="4"/>
      <c r="F264" s="4"/>
      <c r="G264" s="4"/>
      <c r="H264" s="4"/>
      <c r="I264" s="4"/>
      <c r="J264" s="4"/>
      <c r="K264" s="4"/>
    </row>
    <row r="265" spans="2:11" s="150" customFormat="1" ht="15" customHeight="1">
      <c r="B265" s="4"/>
      <c r="C265" s="4"/>
      <c r="D265" s="4"/>
      <c r="E265" s="4"/>
      <c r="F265" s="4"/>
      <c r="G265" s="4"/>
      <c r="H265" s="4"/>
      <c r="I265" s="4"/>
      <c r="J265" s="4"/>
      <c r="K265" s="4"/>
    </row>
    <row r="266" spans="2:11" s="150" customFormat="1" ht="15" customHeight="1">
      <c r="B266" s="4"/>
      <c r="C266" s="4"/>
      <c r="D266" s="4"/>
      <c r="E266" s="4"/>
      <c r="F266" s="4"/>
      <c r="G266" s="4"/>
      <c r="H266" s="4"/>
      <c r="I266" s="4"/>
      <c r="J266" s="4"/>
      <c r="K266" s="4"/>
    </row>
    <row r="267" spans="2:11" s="150" customFormat="1" ht="15" customHeight="1">
      <c r="B267" s="4"/>
      <c r="C267" s="4"/>
      <c r="D267" s="4"/>
      <c r="E267" s="4"/>
      <c r="F267" s="4"/>
      <c r="G267" s="4"/>
      <c r="H267" s="4"/>
      <c r="I267" s="4"/>
      <c r="J267" s="4"/>
      <c r="K267" s="4"/>
    </row>
    <row r="268" spans="2:11" s="150" customFormat="1" ht="15" customHeight="1">
      <c r="B268" s="4"/>
      <c r="C268" s="4"/>
      <c r="D268" s="4"/>
      <c r="E268" s="4"/>
      <c r="F268" s="4"/>
      <c r="G268" s="4"/>
      <c r="H268" s="4"/>
      <c r="I268" s="4"/>
      <c r="J268" s="4"/>
      <c r="K268" s="4"/>
    </row>
    <row r="269" spans="2:11" s="150" customFormat="1" ht="15" customHeight="1">
      <c r="B269" s="4"/>
      <c r="C269" s="4"/>
      <c r="D269" s="4"/>
      <c r="E269" s="4"/>
      <c r="F269" s="4"/>
      <c r="G269" s="4"/>
      <c r="H269" s="4"/>
      <c r="I269" s="4"/>
      <c r="J269" s="4"/>
      <c r="K269" s="4"/>
    </row>
    <row r="270" spans="2:11" s="150" customFormat="1" ht="15" customHeight="1">
      <c r="B270" s="4"/>
      <c r="C270" s="4"/>
      <c r="D270" s="4"/>
      <c r="E270" s="4"/>
      <c r="F270" s="4"/>
      <c r="G270" s="4"/>
      <c r="H270" s="4"/>
      <c r="I270" s="4"/>
      <c r="J270" s="4"/>
      <c r="K270" s="4"/>
    </row>
    <row r="271" spans="2:11" s="150" customFormat="1" ht="15" customHeight="1">
      <c r="B271" s="4"/>
      <c r="C271" s="4"/>
      <c r="D271" s="4"/>
      <c r="E271" s="4"/>
      <c r="F271" s="4"/>
      <c r="G271" s="4"/>
      <c r="H271" s="4"/>
      <c r="I271" s="4"/>
      <c r="J271" s="4"/>
      <c r="K271" s="4"/>
    </row>
    <row r="272" spans="2:11" s="150" customFormat="1" ht="15" customHeight="1">
      <c r="B272" s="4"/>
      <c r="C272" s="4"/>
      <c r="D272" s="4"/>
      <c r="E272" s="4"/>
      <c r="F272" s="4"/>
      <c r="G272" s="4"/>
      <c r="H272" s="4"/>
      <c r="I272" s="4"/>
      <c r="J272" s="4"/>
      <c r="K272" s="4"/>
    </row>
    <row r="273" spans="2:11" s="150" customFormat="1" ht="15" customHeight="1">
      <c r="B273" s="4"/>
      <c r="C273" s="4"/>
      <c r="D273" s="4"/>
      <c r="E273" s="4"/>
      <c r="F273" s="4"/>
      <c r="G273" s="4"/>
      <c r="H273" s="4"/>
      <c r="I273" s="4"/>
      <c r="J273" s="4"/>
      <c r="K273" s="4"/>
    </row>
    <row r="274" spans="2:11" s="150" customFormat="1" ht="15" customHeight="1">
      <c r="B274" s="4"/>
      <c r="C274" s="4"/>
      <c r="D274" s="4"/>
      <c r="E274" s="4"/>
      <c r="F274" s="4"/>
      <c r="G274" s="4"/>
      <c r="H274" s="4"/>
      <c r="I274" s="4"/>
      <c r="J274" s="4"/>
      <c r="K274" s="4"/>
    </row>
    <row r="275" spans="2:11" s="150" customFormat="1" ht="15" customHeight="1">
      <c r="B275" s="4"/>
      <c r="C275" s="4"/>
      <c r="D275" s="4"/>
      <c r="E275" s="4"/>
      <c r="F275" s="4"/>
      <c r="G275" s="4"/>
      <c r="H275" s="4"/>
      <c r="I275" s="4"/>
      <c r="J275" s="4"/>
      <c r="K275" s="4"/>
    </row>
    <row r="276" spans="2:11" s="150" customFormat="1" ht="15" customHeight="1">
      <c r="B276" s="4"/>
      <c r="C276" s="4"/>
      <c r="D276" s="4"/>
      <c r="E276" s="4"/>
      <c r="F276" s="4"/>
      <c r="G276" s="4"/>
      <c r="H276" s="4"/>
      <c r="I276" s="4"/>
      <c r="J276" s="4"/>
      <c r="K276" s="4"/>
    </row>
    <row r="277" spans="2:11" s="150" customFormat="1" ht="15" customHeight="1">
      <c r="B277" s="4"/>
      <c r="C277" s="4"/>
      <c r="D277" s="4"/>
      <c r="E277" s="4"/>
      <c r="F277" s="4"/>
      <c r="G277" s="4"/>
      <c r="H277" s="4"/>
      <c r="I277" s="4"/>
      <c r="J277" s="4"/>
      <c r="K277" s="4"/>
    </row>
    <row r="278" spans="2:11" s="150" customFormat="1" ht="15" customHeight="1">
      <c r="B278" s="4"/>
      <c r="C278" s="4"/>
      <c r="D278" s="4"/>
      <c r="E278" s="4"/>
      <c r="F278" s="4"/>
      <c r="G278" s="4"/>
      <c r="H278" s="4"/>
      <c r="I278" s="4"/>
      <c r="J278" s="4"/>
      <c r="K278" s="4"/>
    </row>
    <row r="279" spans="2:11" s="150" customFormat="1" ht="15" customHeight="1">
      <c r="B279" s="4"/>
      <c r="C279" s="4"/>
      <c r="D279" s="4"/>
      <c r="E279" s="4"/>
      <c r="F279" s="4"/>
      <c r="G279" s="4"/>
      <c r="H279" s="4"/>
      <c r="I279" s="4"/>
      <c r="J279" s="4"/>
      <c r="K279" s="4"/>
    </row>
    <row r="280" spans="2:11" s="150" customFormat="1" ht="15" customHeight="1">
      <c r="B280" s="4"/>
      <c r="C280" s="4"/>
      <c r="D280" s="4"/>
      <c r="E280" s="4"/>
      <c r="F280" s="4"/>
      <c r="G280" s="4"/>
      <c r="H280" s="4"/>
      <c r="I280" s="4"/>
      <c r="J280" s="4"/>
      <c r="K280" s="4"/>
    </row>
    <row r="281" spans="2:11" s="150" customFormat="1" ht="15" customHeight="1">
      <c r="B281" s="4"/>
      <c r="C281" s="4"/>
      <c r="D281" s="4"/>
      <c r="E281" s="4"/>
      <c r="F281" s="4"/>
      <c r="G281" s="4"/>
      <c r="H281" s="4"/>
      <c r="I281" s="4"/>
      <c r="J281" s="4"/>
      <c r="K281" s="4"/>
    </row>
    <row r="282" spans="2:11" s="150" customFormat="1" ht="15" customHeight="1">
      <c r="B282" s="4"/>
      <c r="C282" s="4"/>
      <c r="D282" s="4"/>
      <c r="E282" s="4"/>
      <c r="F282" s="4"/>
      <c r="G282" s="4"/>
      <c r="H282" s="4"/>
      <c r="I282" s="4"/>
      <c r="J282" s="4"/>
      <c r="K282" s="4"/>
    </row>
    <row r="283" spans="2:11" s="150" customFormat="1" ht="15" customHeight="1">
      <c r="B283" s="4"/>
      <c r="C283" s="4"/>
      <c r="D283" s="4"/>
      <c r="E283" s="4"/>
      <c r="F283" s="4"/>
      <c r="G283" s="4"/>
      <c r="H283" s="4"/>
      <c r="I283" s="4"/>
      <c r="J283" s="4"/>
      <c r="K283" s="4"/>
    </row>
    <row r="284" spans="2:11" s="150" customFormat="1" ht="15" customHeight="1">
      <c r="B284" s="4"/>
      <c r="C284" s="4"/>
      <c r="D284" s="4"/>
      <c r="E284" s="4"/>
      <c r="F284" s="4"/>
      <c r="G284" s="4"/>
      <c r="H284" s="4"/>
      <c r="I284" s="4"/>
      <c r="J284" s="4"/>
      <c r="K284" s="4"/>
    </row>
    <row r="285" spans="2:11" s="150" customFormat="1" ht="15" customHeight="1">
      <c r="B285" s="4"/>
      <c r="C285" s="4"/>
      <c r="D285" s="4"/>
      <c r="E285" s="4"/>
      <c r="F285" s="4"/>
      <c r="G285" s="4"/>
      <c r="H285" s="4"/>
      <c r="I285" s="4"/>
      <c r="J285" s="4"/>
      <c r="K285" s="4"/>
    </row>
    <row r="286" spans="2:11" s="150" customFormat="1" ht="15" customHeight="1">
      <c r="B286" s="4"/>
      <c r="C286" s="4"/>
      <c r="D286" s="4"/>
      <c r="E286" s="4"/>
      <c r="F286" s="4"/>
      <c r="G286" s="4"/>
      <c r="H286" s="4"/>
      <c r="I286" s="4"/>
      <c r="J286" s="4"/>
      <c r="K286" s="4"/>
    </row>
    <row r="287" spans="2:11" s="150" customFormat="1" ht="15" customHeight="1">
      <c r="B287" s="4"/>
      <c r="C287" s="4"/>
      <c r="D287" s="4"/>
      <c r="E287" s="4"/>
      <c r="F287" s="4"/>
      <c r="G287" s="4"/>
      <c r="H287" s="4"/>
      <c r="I287" s="4"/>
      <c r="J287" s="4"/>
      <c r="K287" s="4"/>
    </row>
    <row r="288" spans="2:11" s="150" customFormat="1" ht="15" customHeight="1">
      <c r="B288" s="4"/>
      <c r="C288" s="4"/>
      <c r="D288" s="4"/>
      <c r="E288" s="4"/>
      <c r="F288" s="4"/>
      <c r="G288" s="4"/>
      <c r="H288" s="4"/>
      <c r="I288" s="4"/>
      <c r="J288" s="4"/>
      <c r="K288" s="4"/>
    </row>
    <row r="289" spans="2:11" s="150" customFormat="1" ht="15" customHeight="1">
      <c r="B289" s="4"/>
      <c r="C289" s="4"/>
      <c r="D289" s="4"/>
      <c r="E289" s="4"/>
      <c r="F289" s="4"/>
      <c r="G289" s="4"/>
      <c r="H289" s="4"/>
      <c r="I289" s="4"/>
      <c r="J289" s="4"/>
      <c r="K289" s="4"/>
    </row>
    <row r="290" spans="2:11" s="150" customFormat="1" ht="15" customHeight="1">
      <c r="B290" s="4"/>
      <c r="C290" s="4"/>
      <c r="D290" s="4"/>
      <c r="E290" s="4"/>
      <c r="F290" s="4"/>
      <c r="G290" s="4"/>
      <c r="H290" s="4"/>
      <c r="I290" s="4"/>
      <c r="J290" s="4"/>
      <c r="K290" s="4"/>
    </row>
    <row r="291" spans="2:11" s="150" customFormat="1" ht="15" customHeight="1">
      <c r="B291" s="4"/>
      <c r="C291" s="4"/>
      <c r="D291" s="4"/>
      <c r="E291" s="4"/>
      <c r="F291" s="4"/>
      <c r="G291" s="4"/>
      <c r="H291" s="4"/>
      <c r="I291" s="4"/>
      <c r="J291" s="4"/>
      <c r="K291" s="4"/>
    </row>
    <row r="292" spans="2:11" s="150" customFormat="1" ht="15" customHeight="1">
      <c r="B292" s="4"/>
      <c r="C292" s="4"/>
      <c r="D292" s="4"/>
      <c r="E292" s="4"/>
      <c r="F292" s="4"/>
      <c r="G292" s="4"/>
      <c r="H292" s="4"/>
      <c r="I292" s="4"/>
      <c r="J292" s="4"/>
      <c r="K292" s="4"/>
    </row>
    <row r="293" spans="2:11" s="150" customFormat="1" ht="15" customHeight="1">
      <c r="B293" s="4"/>
      <c r="C293" s="4"/>
      <c r="D293" s="4"/>
      <c r="E293" s="4"/>
      <c r="F293" s="4"/>
      <c r="G293" s="4"/>
      <c r="H293" s="4"/>
      <c r="I293" s="4"/>
      <c r="J293" s="4"/>
      <c r="K293" s="4"/>
    </row>
    <row r="294" spans="2:11" s="150" customFormat="1" ht="15" customHeight="1">
      <c r="B294" s="4"/>
      <c r="C294" s="4"/>
      <c r="D294" s="4"/>
      <c r="E294" s="4"/>
      <c r="F294" s="4"/>
      <c r="G294" s="4"/>
      <c r="H294" s="4"/>
      <c r="I294" s="4"/>
      <c r="J294" s="4"/>
      <c r="K294" s="4"/>
    </row>
    <row r="295" spans="2:11" s="150" customFormat="1" ht="15" customHeight="1">
      <c r="B295" s="4"/>
      <c r="C295" s="4"/>
      <c r="D295" s="4"/>
      <c r="E295" s="4"/>
      <c r="F295" s="4"/>
      <c r="G295" s="4"/>
      <c r="H295" s="4"/>
      <c r="I295" s="4"/>
      <c r="J295" s="4"/>
      <c r="K295" s="4"/>
    </row>
    <row r="296" spans="2:11" s="150" customFormat="1" ht="15" customHeight="1">
      <c r="B296" s="4"/>
      <c r="C296" s="4"/>
      <c r="D296" s="4"/>
      <c r="E296" s="4"/>
      <c r="F296" s="4"/>
      <c r="G296" s="4"/>
      <c r="H296" s="4"/>
      <c r="I296" s="4"/>
      <c r="J296" s="4"/>
      <c r="K296" s="4"/>
    </row>
    <row r="297" spans="2:11" s="150" customFormat="1" ht="15" customHeight="1">
      <c r="B297" s="4"/>
      <c r="C297" s="4"/>
      <c r="D297" s="4"/>
      <c r="E297" s="4"/>
      <c r="F297" s="4"/>
      <c r="G297" s="4"/>
      <c r="H297" s="4"/>
      <c r="I297" s="4"/>
      <c r="J297" s="4"/>
      <c r="K297" s="4"/>
    </row>
    <row r="298" spans="2:11" s="150" customFormat="1" ht="15" customHeight="1">
      <c r="B298" s="4"/>
      <c r="C298" s="4"/>
      <c r="D298" s="4"/>
      <c r="E298" s="4"/>
      <c r="F298" s="4"/>
      <c r="G298" s="4"/>
      <c r="H298" s="4"/>
      <c r="I298" s="4"/>
      <c r="J298" s="4"/>
      <c r="K298" s="4"/>
    </row>
    <row r="299" spans="2:11" s="150" customFormat="1" ht="15" customHeight="1">
      <c r="B299" s="4"/>
      <c r="C299" s="4"/>
      <c r="D299" s="4"/>
      <c r="E299" s="4"/>
      <c r="F299" s="4"/>
      <c r="G299" s="4"/>
      <c r="H299" s="4"/>
      <c r="I299" s="4"/>
      <c r="J299" s="4"/>
      <c r="K299" s="4"/>
    </row>
    <row r="300" spans="2:11" s="150" customFormat="1" ht="15" customHeight="1">
      <c r="B300" s="4"/>
      <c r="C300" s="4"/>
      <c r="D300" s="4"/>
      <c r="E300" s="4"/>
      <c r="F300" s="4"/>
      <c r="G300" s="4"/>
      <c r="H300" s="4"/>
      <c r="I300" s="4"/>
      <c r="J300" s="4"/>
      <c r="K300" s="4"/>
    </row>
    <row r="301" spans="2:11" s="150" customFormat="1" ht="15" customHeight="1">
      <c r="B301" s="4"/>
      <c r="C301" s="4"/>
      <c r="D301" s="4"/>
      <c r="E301" s="4"/>
      <c r="F301" s="4"/>
      <c r="G301" s="4"/>
      <c r="H301" s="4"/>
      <c r="I301" s="4"/>
      <c r="J301" s="4"/>
      <c r="K301" s="4"/>
    </row>
    <row r="302" spans="2:11" s="150" customFormat="1" ht="15" customHeight="1">
      <c r="B302" s="4"/>
      <c r="C302" s="4"/>
      <c r="D302" s="4"/>
      <c r="E302" s="4"/>
      <c r="F302" s="4"/>
      <c r="G302" s="4"/>
      <c r="H302" s="4"/>
      <c r="I302" s="4"/>
      <c r="J302" s="4"/>
      <c r="K302" s="4"/>
    </row>
    <row r="303" spans="2:11" s="150" customFormat="1" ht="15" customHeight="1">
      <c r="B303" s="4"/>
      <c r="C303" s="4"/>
      <c r="D303" s="4"/>
      <c r="E303" s="4"/>
      <c r="F303" s="4"/>
      <c r="G303" s="4"/>
      <c r="H303" s="4"/>
      <c r="I303" s="4"/>
      <c r="J303" s="4"/>
      <c r="K303" s="4"/>
    </row>
    <row r="304" spans="2:11" s="150" customFormat="1" ht="15" customHeight="1">
      <c r="B304" s="4"/>
      <c r="C304" s="4"/>
      <c r="D304" s="4"/>
      <c r="E304" s="4"/>
      <c r="F304" s="4"/>
      <c r="G304" s="4"/>
      <c r="H304" s="4"/>
      <c r="I304" s="4"/>
      <c r="J304" s="4"/>
      <c r="K304" s="4"/>
    </row>
    <row r="305" spans="2:11" s="150" customFormat="1" ht="15" customHeight="1">
      <c r="B305" s="4"/>
      <c r="C305" s="4"/>
      <c r="D305" s="4"/>
      <c r="E305" s="4"/>
      <c r="F305" s="4"/>
      <c r="G305" s="4"/>
      <c r="H305" s="4"/>
      <c r="I305" s="4"/>
      <c r="J305" s="4"/>
      <c r="K305" s="4"/>
    </row>
    <row r="306" spans="2:11" s="150" customFormat="1" ht="15" customHeight="1">
      <c r="B306" s="4"/>
      <c r="C306" s="4"/>
      <c r="D306" s="4"/>
      <c r="E306" s="4"/>
      <c r="F306" s="4"/>
      <c r="G306" s="4"/>
      <c r="H306" s="4"/>
      <c r="I306" s="4"/>
      <c r="J306" s="4"/>
      <c r="K306" s="4"/>
    </row>
    <row r="307" spans="2:11" s="150" customFormat="1" ht="15" customHeight="1">
      <c r="B307" s="4"/>
      <c r="C307" s="4"/>
      <c r="D307" s="4"/>
      <c r="E307" s="4"/>
      <c r="F307" s="4"/>
      <c r="G307" s="4"/>
      <c r="H307" s="4"/>
      <c r="I307" s="4"/>
      <c r="J307" s="4"/>
      <c r="K307" s="4"/>
    </row>
    <row r="308" spans="2:11" s="150" customFormat="1" ht="15" customHeight="1">
      <c r="B308" s="4"/>
      <c r="C308" s="4"/>
      <c r="D308" s="4"/>
      <c r="E308" s="4"/>
      <c r="F308" s="4"/>
      <c r="G308" s="4"/>
      <c r="H308" s="4"/>
      <c r="I308" s="4"/>
      <c r="J308" s="4"/>
      <c r="K308" s="4"/>
    </row>
    <row r="309" spans="2:11" s="150" customFormat="1" ht="15" customHeight="1">
      <c r="B309" s="4"/>
      <c r="C309" s="4"/>
      <c r="D309" s="4"/>
      <c r="E309" s="4"/>
      <c r="F309" s="4"/>
      <c r="G309" s="4"/>
      <c r="H309" s="4"/>
      <c r="I309" s="4"/>
      <c r="J309" s="4"/>
      <c r="K309" s="4"/>
    </row>
    <row r="310" spans="2:11" s="150" customFormat="1" ht="15" customHeight="1">
      <c r="B310" s="4"/>
      <c r="C310" s="4"/>
      <c r="D310" s="4"/>
      <c r="E310" s="4"/>
      <c r="F310" s="4"/>
      <c r="G310" s="4"/>
      <c r="H310" s="4"/>
      <c r="I310" s="4"/>
      <c r="J310" s="4"/>
      <c r="K310" s="4"/>
    </row>
    <row r="311" spans="2:11" s="150" customFormat="1" ht="15" customHeight="1">
      <c r="B311" s="4"/>
      <c r="C311" s="4"/>
      <c r="D311" s="4"/>
      <c r="E311" s="4"/>
      <c r="F311" s="4"/>
      <c r="G311" s="4"/>
      <c r="H311" s="4"/>
      <c r="I311" s="4"/>
      <c r="J311" s="4"/>
      <c r="K311" s="4"/>
    </row>
    <row r="312" spans="2:11" s="150" customFormat="1" ht="15" customHeight="1">
      <c r="B312" s="4"/>
      <c r="C312" s="4"/>
      <c r="D312" s="4"/>
      <c r="E312" s="4"/>
      <c r="F312" s="4"/>
      <c r="G312" s="4"/>
      <c r="H312" s="4"/>
      <c r="I312" s="4"/>
      <c r="J312" s="4"/>
      <c r="K312" s="4"/>
    </row>
    <row r="313" spans="2:11" s="150" customFormat="1" ht="15" customHeight="1">
      <c r="B313" s="4"/>
      <c r="C313" s="4"/>
      <c r="D313" s="4"/>
      <c r="E313" s="4"/>
      <c r="F313" s="4"/>
      <c r="G313" s="4"/>
      <c r="H313" s="4"/>
      <c r="I313" s="4"/>
      <c r="J313" s="4"/>
      <c r="K313" s="4"/>
    </row>
    <row r="314" spans="2:11" s="150" customFormat="1" ht="15" customHeight="1">
      <c r="B314" s="4"/>
      <c r="C314" s="4"/>
      <c r="D314" s="4"/>
      <c r="E314" s="4"/>
      <c r="F314" s="4"/>
      <c r="G314" s="4"/>
      <c r="H314" s="4"/>
      <c r="I314" s="4"/>
      <c r="J314" s="4"/>
      <c r="K314" s="4"/>
    </row>
    <row r="315" spans="2:11" s="150" customFormat="1" ht="15" customHeight="1">
      <c r="B315" s="4"/>
      <c r="C315" s="4"/>
      <c r="D315" s="4"/>
      <c r="E315" s="4"/>
      <c r="F315" s="4"/>
      <c r="G315" s="4"/>
      <c r="H315" s="4"/>
      <c r="I315" s="4"/>
      <c r="J315" s="4"/>
      <c r="K315" s="4"/>
    </row>
    <row r="316" spans="2:11" s="150" customFormat="1" ht="15" customHeight="1">
      <c r="B316" s="4"/>
      <c r="C316" s="4"/>
      <c r="D316" s="4"/>
      <c r="E316" s="4"/>
      <c r="F316" s="4"/>
      <c r="G316" s="4"/>
      <c r="H316" s="4"/>
      <c r="I316" s="4"/>
      <c r="J316" s="4"/>
      <c r="K316" s="4"/>
    </row>
    <row r="317" spans="2:11" s="150" customFormat="1" ht="15" customHeight="1">
      <c r="B317" s="4"/>
      <c r="C317" s="4"/>
      <c r="D317" s="4"/>
      <c r="E317" s="4"/>
      <c r="F317" s="4"/>
      <c r="G317" s="4"/>
      <c r="H317" s="4"/>
      <c r="I317" s="4"/>
      <c r="J317" s="4"/>
      <c r="K317" s="4"/>
    </row>
    <row r="318" spans="2:11" s="150" customFormat="1" ht="15" customHeight="1">
      <c r="B318" s="4"/>
      <c r="C318" s="4"/>
      <c r="D318" s="4"/>
      <c r="E318" s="4"/>
      <c r="F318" s="4"/>
      <c r="G318" s="4"/>
      <c r="H318" s="4"/>
      <c r="I318" s="4"/>
      <c r="J318" s="4"/>
      <c r="K318" s="4"/>
    </row>
    <row r="319" spans="2:11" s="150" customFormat="1" ht="15" customHeight="1">
      <c r="B319" s="4"/>
      <c r="C319" s="4"/>
      <c r="D319" s="4"/>
      <c r="E319" s="4"/>
      <c r="F319" s="4"/>
      <c r="G319" s="4"/>
      <c r="H319" s="4"/>
      <c r="I319" s="4"/>
      <c r="J319" s="4"/>
      <c r="K319" s="4"/>
    </row>
    <row r="320" spans="2:11" s="150" customFormat="1" ht="15" customHeight="1">
      <c r="B320" s="4"/>
      <c r="C320" s="4"/>
      <c r="D320" s="4"/>
      <c r="E320" s="4"/>
      <c r="F320" s="4"/>
      <c r="G320" s="4"/>
      <c r="H320" s="4"/>
      <c r="I320" s="4"/>
      <c r="J320" s="4"/>
      <c r="K320" s="4"/>
    </row>
    <row r="321" spans="2:11" s="150" customFormat="1" ht="15" customHeight="1">
      <c r="B321" s="4"/>
      <c r="C321" s="4"/>
      <c r="D321" s="4"/>
      <c r="E321" s="4"/>
      <c r="F321" s="4"/>
      <c r="G321" s="4"/>
      <c r="H321" s="4"/>
      <c r="I321" s="4"/>
      <c r="J321" s="4"/>
      <c r="K321" s="4"/>
    </row>
    <row r="322" spans="2:11" s="150" customFormat="1" ht="15" customHeight="1">
      <c r="B322" s="4"/>
      <c r="C322" s="4"/>
      <c r="D322" s="4"/>
      <c r="E322" s="4"/>
      <c r="F322" s="4"/>
      <c r="G322" s="4"/>
      <c r="H322" s="4"/>
      <c r="I322" s="4"/>
      <c r="J322" s="4"/>
      <c r="K322" s="4"/>
    </row>
    <row r="323" spans="2:11" s="150" customFormat="1" ht="15" customHeight="1">
      <c r="B323" s="4"/>
      <c r="C323" s="4"/>
      <c r="D323" s="4"/>
      <c r="E323" s="4"/>
      <c r="F323" s="4"/>
      <c r="G323" s="4"/>
      <c r="H323" s="4"/>
      <c r="I323" s="4"/>
      <c r="J323" s="4"/>
      <c r="K323" s="4"/>
    </row>
    <row r="324" spans="2:11" s="150" customFormat="1" ht="15" customHeight="1">
      <c r="B324" s="4"/>
      <c r="C324" s="4"/>
      <c r="D324" s="4"/>
      <c r="E324" s="4"/>
      <c r="F324" s="4"/>
      <c r="G324" s="4"/>
      <c r="H324" s="4"/>
      <c r="I324" s="4"/>
      <c r="J324" s="4"/>
      <c r="K324" s="4"/>
    </row>
    <row r="325" spans="2:11" s="150" customFormat="1" ht="15" customHeight="1">
      <c r="B325" s="4"/>
      <c r="C325" s="4"/>
      <c r="D325" s="4"/>
      <c r="E325" s="4"/>
      <c r="F325" s="4"/>
      <c r="G325" s="4"/>
      <c r="H325" s="4"/>
      <c r="I325" s="4"/>
      <c r="J325" s="4"/>
      <c r="K325" s="4"/>
    </row>
    <row r="326" spans="2:11" s="150" customFormat="1" ht="15" customHeight="1">
      <c r="B326" s="4"/>
      <c r="C326" s="4"/>
      <c r="D326" s="4"/>
      <c r="E326" s="4"/>
      <c r="F326" s="4"/>
      <c r="G326" s="4"/>
      <c r="H326" s="4"/>
      <c r="I326" s="4"/>
      <c r="J326" s="4"/>
      <c r="K326" s="4"/>
    </row>
    <row r="327" spans="2:11" s="150" customFormat="1" ht="15" customHeight="1">
      <c r="B327" s="4"/>
      <c r="C327" s="4"/>
      <c r="D327" s="4"/>
      <c r="E327" s="4"/>
      <c r="F327" s="4"/>
      <c r="G327" s="4"/>
      <c r="H327" s="4"/>
      <c r="I327" s="4"/>
      <c r="J327" s="4"/>
      <c r="K327" s="4"/>
    </row>
    <row r="328" spans="2:11" s="150" customFormat="1" ht="15" customHeight="1">
      <c r="B328" s="4"/>
      <c r="C328" s="4"/>
      <c r="D328" s="4"/>
      <c r="E328" s="4"/>
      <c r="F328" s="4"/>
      <c r="G328" s="4"/>
      <c r="H328" s="4"/>
      <c r="I328" s="4"/>
      <c r="J328" s="4"/>
      <c r="K328" s="4"/>
    </row>
    <row r="329" spans="2:11" s="150" customFormat="1" ht="15" customHeight="1">
      <c r="B329" s="4"/>
      <c r="C329" s="4"/>
      <c r="D329" s="4"/>
      <c r="E329" s="4"/>
      <c r="F329" s="4"/>
      <c r="G329" s="4"/>
      <c r="H329" s="4"/>
      <c r="I329" s="4"/>
      <c r="J329" s="4"/>
      <c r="K329" s="4"/>
    </row>
    <row r="330" spans="2:11" s="150" customFormat="1" ht="15" customHeight="1">
      <c r="B330" s="4"/>
      <c r="C330" s="4"/>
      <c r="D330" s="4"/>
      <c r="E330" s="4"/>
      <c r="F330" s="4"/>
      <c r="G330" s="4"/>
      <c r="H330" s="4"/>
      <c r="I330" s="4"/>
      <c r="J330" s="4"/>
      <c r="K330" s="4"/>
    </row>
    <row r="331" spans="2:11" s="150" customFormat="1" ht="15" customHeight="1">
      <c r="B331" s="4"/>
      <c r="C331" s="4"/>
      <c r="D331" s="4"/>
      <c r="E331" s="4"/>
      <c r="F331" s="4"/>
      <c r="G331" s="4"/>
      <c r="H331" s="4"/>
      <c r="I331" s="4"/>
      <c r="J331" s="4"/>
      <c r="K331" s="4"/>
    </row>
    <row r="332" spans="2:11" s="150" customFormat="1" ht="15" customHeight="1">
      <c r="B332" s="4"/>
      <c r="C332" s="4"/>
      <c r="D332" s="4"/>
      <c r="E332" s="4"/>
      <c r="F332" s="4"/>
      <c r="G332" s="4"/>
      <c r="H332" s="4"/>
      <c r="I332" s="4"/>
      <c r="J332" s="4"/>
      <c r="K332" s="4"/>
    </row>
    <row r="333" spans="2:11" s="150" customFormat="1" ht="15" customHeight="1">
      <c r="B333" s="4"/>
      <c r="C333" s="4"/>
      <c r="D333" s="4"/>
      <c r="E333" s="4"/>
      <c r="F333" s="4"/>
      <c r="G333" s="4"/>
      <c r="H333" s="4"/>
      <c r="I333" s="4"/>
      <c r="J333" s="4"/>
      <c r="K333" s="4"/>
    </row>
    <row r="334" spans="2:11" s="150" customFormat="1" ht="15" customHeight="1">
      <c r="B334" s="4"/>
      <c r="C334" s="4"/>
      <c r="D334" s="4"/>
      <c r="E334" s="4"/>
      <c r="F334" s="4"/>
      <c r="G334" s="4"/>
      <c r="H334" s="4"/>
      <c r="I334" s="4"/>
      <c r="J334" s="4"/>
      <c r="K334" s="4"/>
    </row>
    <row r="335" spans="2:11" s="150" customFormat="1" ht="15" customHeight="1">
      <c r="B335" s="4"/>
      <c r="C335" s="4"/>
      <c r="D335" s="4"/>
      <c r="E335" s="4"/>
      <c r="F335" s="4"/>
      <c r="G335" s="4"/>
      <c r="H335" s="4"/>
      <c r="I335" s="4"/>
      <c r="J335" s="4"/>
      <c r="K335" s="4"/>
    </row>
    <row r="336" spans="2:11" s="150" customFormat="1" ht="15" customHeight="1">
      <c r="B336" s="4"/>
      <c r="C336" s="4"/>
      <c r="D336" s="4"/>
      <c r="E336" s="4"/>
      <c r="F336" s="4"/>
      <c r="G336" s="4"/>
      <c r="H336" s="4"/>
      <c r="I336" s="4"/>
      <c r="J336" s="4"/>
      <c r="K336" s="4"/>
    </row>
    <row r="337" spans="2:11" s="150" customFormat="1" ht="15" customHeight="1">
      <c r="B337" s="4"/>
      <c r="C337" s="4"/>
      <c r="D337" s="4"/>
      <c r="E337" s="4"/>
      <c r="F337" s="4"/>
      <c r="G337" s="4"/>
      <c r="H337" s="4"/>
      <c r="I337" s="4"/>
      <c r="J337" s="4"/>
      <c r="K337" s="4"/>
    </row>
    <row r="338" spans="2:11" s="150" customFormat="1" ht="15" customHeight="1">
      <c r="B338" s="4"/>
      <c r="C338" s="4"/>
      <c r="D338" s="4"/>
      <c r="E338" s="4"/>
      <c r="F338" s="4"/>
      <c r="G338" s="4"/>
      <c r="H338" s="4"/>
      <c r="I338" s="4"/>
      <c r="J338" s="4"/>
      <c r="K338" s="4"/>
    </row>
    <row r="339" spans="2:11" s="150" customFormat="1" ht="15" customHeight="1">
      <c r="B339" s="4"/>
      <c r="C339" s="4"/>
      <c r="D339" s="4"/>
      <c r="E339" s="4"/>
      <c r="F339" s="4"/>
      <c r="G339" s="4"/>
      <c r="H339" s="4"/>
      <c r="I339" s="4"/>
      <c r="J339" s="4"/>
      <c r="K339" s="4"/>
    </row>
    <row r="340" spans="2:11" s="150" customFormat="1" ht="15" customHeight="1">
      <c r="B340" s="4"/>
      <c r="C340" s="4"/>
      <c r="D340" s="4"/>
      <c r="E340" s="4"/>
      <c r="F340" s="4"/>
      <c r="G340" s="4"/>
      <c r="H340" s="4"/>
      <c r="I340" s="4"/>
      <c r="J340" s="4"/>
      <c r="K340" s="4"/>
    </row>
    <row r="341" spans="2:11" s="150" customFormat="1" ht="15" customHeight="1">
      <c r="B341" s="4"/>
      <c r="C341" s="4"/>
      <c r="D341" s="4"/>
      <c r="E341" s="4"/>
      <c r="F341" s="4"/>
      <c r="G341" s="4"/>
      <c r="H341" s="4"/>
      <c r="I341" s="4"/>
      <c r="J341" s="4"/>
      <c r="K341" s="4"/>
    </row>
    <row r="342" spans="2:11" s="150" customFormat="1" ht="15" customHeight="1">
      <c r="B342" s="4"/>
      <c r="C342" s="4"/>
      <c r="D342" s="4"/>
      <c r="E342" s="4"/>
      <c r="F342" s="4"/>
      <c r="G342" s="4"/>
      <c r="H342" s="4"/>
      <c r="I342" s="4"/>
      <c r="J342" s="4"/>
      <c r="K342" s="4"/>
    </row>
    <row r="343" spans="2:11" s="150" customFormat="1" ht="15" customHeight="1">
      <c r="B343" s="4"/>
      <c r="C343" s="4"/>
      <c r="D343" s="4"/>
      <c r="E343" s="4"/>
      <c r="F343" s="4"/>
      <c r="G343" s="4"/>
      <c r="H343" s="4"/>
      <c r="I343" s="4"/>
      <c r="J343" s="4"/>
      <c r="K343" s="4"/>
    </row>
    <row r="344" spans="2:11" s="150" customFormat="1" ht="15" customHeight="1">
      <c r="B344" s="4"/>
      <c r="C344" s="4"/>
      <c r="D344" s="4"/>
      <c r="E344" s="4"/>
      <c r="F344" s="4"/>
      <c r="G344" s="4"/>
      <c r="H344" s="4"/>
      <c r="I344" s="4"/>
      <c r="J344" s="4"/>
      <c r="K344" s="4"/>
    </row>
    <row r="345" spans="2:11" s="150" customFormat="1" ht="15" customHeight="1">
      <c r="B345" s="4"/>
      <c r="C345" s="4"/>
      <c r="D345" s="4"/>
      <c r="E345" s="4"/>
      <c r="F345" s="4"/>
      <c r="G345" s="4"/>
      <c r="H345" s="4"/>
      <c r="I345" s="4"/>
      <c r="J345" s="4"/>
      <c r="K345" s="4"/>
    </row>
    <row r="346" spans="2:11" s="150" customFormat="1" ht="15" customHeight="1">
      <c r="B346" s="4"/>
      <c r="C346" s="4"/>
      <c r="D346" s="4"/>
      <c r="E346" s="4"/>
      <c r="F346" s="4"/>
      <c r="G346" s="4"/>
      <c r="H346" s="4"/>
      <c r="I346" s="4"/>
      <c r="J346" s="4"/>
      <c r="K346" s="4"/>
    </row>
    <row r="347" spans="2:11" s="150" customFormat="1" ht="15" customHeight="1">
      <c r="B347" s="4"/>
      <c r="C347" s="4"/>
      <c r="D347" s="4"/>
      <c r="E347" s="4"/>
      <c r="F347" s="4"/>
      <c r="G347" s="4"/>
      <c r="H347" s="4"/>
      <c r="I347" s="4"/>
      <c r="J347" s="4"/>
      <c r="K347" s="4"/>
    </row>
    <row r="348" spans="2:11" s="150" customFormat="1" ht="15" customHeight="1">
      <c r="B348" s="4"/>
      <c r="C348" s="4"/>
      <c r="D348" s="4"/>
      <c r="E348" s="4"/>
      <c r="F348" s="4"/>
      <c r="G348" s="4"/>
      <c r="H348" s="4"/>
      <c r="I348" s="4"/>
      <c r="J348" s="4"/>
      <c r="K348" s="4"/>
    </row>
    <row r="349" spans="2:11" s="150" customFormat="1" ht="15" customHeight="1">
      <c r="B349" s="4"/>
      <c r="C349" s="4"/>
      <c r="D349" s="4"/>
      <c r="E349" s="4"/>
      <c r="F349" s="4"/>
      <c r="G349" s="4"/>
      <c r="H349" s="4"/>
      <c r="I349" s="4"/>
      <c r="J349" s="4"/>
      <c r="K349" s="4"/>
    </row>
    <row r="350" spans="2:11" s="150" customFormat="1" ht="15" customHeight="1">
      <c r="B350" s="4"/>
      <c r="C350" s="4"/>
      <c r="D350" s="4"/>
      <c r="E350" s="4"/>
      <c r="F350" s="4"/>
      <c r="G350" s="4"/>
      <c r="H350" s="4"/>
      <c r="I350" s="4"/>
      <c r="J350" s="4"/>
      <c r="K350" s="4"/>
    </row>
    <row r="351" spans="2:11" s="150" customFormat="1" ht="15" customHeight="1">
      <c r="B351" s="4"/>
      <c r="C351" s="4"/>
      <c r="D351" s="4"/>
      <c r="E351" s="4"/>
      <c r="F351" s="4"/>
      <c r="G351" s="4"/>
      <c r="H351" s="4"/>
      <c r="I351" s="4"/>
      <c r="J351" s="4"/>
      <c r="K351" s="4"/>
    </row>
    <row r="352" spans="2:11" s="150" customFormat="1" ht="15" customHeight="1">
      <c r="B352" s="4"/>
      <c r="C352" s="4"/>
      <c r="D352" s="4"/>
      <c r="E352" s="4"/>
      <c r="F352" s="4"/>
      <c r="G352" s="4"/>
      <c r="H352" s="4"/>
      <c r="I352" s="4"/>
      <c r="J352" s="4"/>
      <c r="K352" s="4"/>
    </row>
    <row r="353" spans="2:11" s="150" customFormat="1" ht="15" customHeight="1">
      <c r="B353" s="4"/>
      <c r="C353" s="4"/>
      <c r="D353" s="4"/>
      <c r="E353" s="4"/>
      <c r="F353" s="4"/>
      <c r="G353" s="4"/>
      <c r="H353" s="4"/>
      <c r="I353" s="4"/>
      <c r="J353" s="4"/>
      <c r="K353" s="4"/>
    </row>
    <row r="354" spans="2:11" s="150" customFormat="1" ht="15" customHeight="1">
      <c r="B354" s="4"/>
      <c r="C354" s="4"/>
      <c r="D354" s="4"/>
      <c r="E354" s="4"/>
      <c r="F354" s="4"/>
      <c r="G354" s="4"/>
      <c r="H354" s="4"/>
      <c r="I354" s="4"/>
      <c r="J354" s="4"/>
      <c r="K354" s="4"/>
    </row>
    <row r="355" spans="2:11" s="150" customFormat="1" ht="15" customHeight="1">
      <c r="B355" s="4"/>
      <c r="C355" s="4"/>
      <c r="D355" s="4"/>
      <c r="E355" s="4"/>
      <c r="F355" s="4"/>
      <c r="G355" s="4"/>
      <c r="H355" s="4"/>
      <c r="I355" s="4"/>
      <c r="J355" s="4"/>
      <c r="K355" s="4"/>
    </row>
    <row r="356" spans="2:11" s="150" customFormat="1" ht="15" customHeight="1">
      <c r="B356" s="4"/>
      <c r="C356" s="4"/>
      <c r="D356" s="4"/>
      <c r="E356" s="4"/>
      <c r="F356" s="4"/>
      <c r="G356" s="4"/>
      <c r="H356" s="4"/>
      <c r="I356" s="4"/>
      <c r="J356" s="4"/>
      <c r="K356" s="4"/>
    </row>
    <row r="357" spans="2:11" s="150" customFormat="1" ht="15" customHeight="1">
      <c r="B357" s="4"/>
      <c r="C357" s="4"/>
      <c r="D357" s="4"/>
      <c r="E357" s="4"/>
      <c r="F357" s="4"/>
      <c r="G357" s="4"/>
      <c r="H357" s="4"/>
      <c r="I357" s="4"/>
      <c r="J357" s="4"/>
      <c r="K357" s="4"/>
    </row>
    <row r="358" spans="2:11" s="150" customFormat="1" ht="15" customHeight="1">
      <c r="B358" s="4"/>
      <c r="C358" s="4"/>
      <c r="D358" s="4"/>
      <c r="E358" s="4"/>
      <c r="F358" s="4"/>
      <c r="G358" s="4"/>
      <c r="H358" s="4"/>
      <c r="I358" s="4"/>
      <c r="J358" s="4"/>
      <c r="K358" s="4"/>
    </row>
    <row r="359" spans="2:11" s="150" customFormat="1" ht="15" customHeight="1">
      <c r="B359" s="4"/>
      <c r="C359" s="4"/>
      <c r="D359" s="4"/>
      <c r="E359" s="4"/>
      <c r="F359" s="4"/>
      <c r="G359" s="4"/>
      <c r="H359" s="4"/>
      <c r="I359" s="4"/>
      <c r="J359" s="4"/>
      <c r="K359" s="4"/>
    </row>
    <row r="360" spans="2:11" s="150" customFormat="1" ht="15" customHeight="1">
      <c r="B360" s="4"/>
      <c r="C360" s="4"/>
      <c r="D360" s="4"/>
      <c r="E360" s="4"/>
      <c r="F360" s="4"/>
      <c r="G360" s="4"/>
      <c r="H360" s="4"/>
      <c r="I360" s="4"/>
      <c r="J360" s="4"/>
      <c r="K360" s="4"/>
    </row>
    <row r="361" spans="2:11" s="150" customFormat="1" ht="15" customHeight="1">
      <c r="B361" s="4"/>
      <c r="C361" s="4"/>
      <c r="D361" s="4"/>
      <c r="E361" s="4"/>
      <c r="F361" s="4"/>
      <c r="G361" s="4"/>
      <c r="H361" s="4"/>
      <c r="I361" s="4"/>
      <c r="J361" s="4"/>
      <c r="K361" s="4"/>
    </row>
    <row r="362" spans="2:11" s="150" customFormat="1" ht="15" customHeight="1">
      <c r="B362" s="4"/>
      <c r="C362" s="4"/>
      <c r="D362" s="4"/>
      <c r="E362" s="4"/>
      <c r="F362" s="4"/>
      <c r="G362" s="4"/>
      <c r="H362" s="4"/>
      <c r="I362" s="4"/>
      <c r="J362" s="4"/>
      <c r="K362" s="4"/>
    </row>
    <row r="363" spans="2:11" s="150" customFormat="1" ht="15" customHeight="1">
      <c r="B363" s="4"/>
      <c r="C363" s="4"/>
      <c r="D363" s="4"/>
      <c r="E363" s="4"/>
      <c r="F363" s="4"/>
      <c r="G363" s="4"/>
      <c r="H363" s="4"/>
      <c r="I363" s="4"/>
      <c r="J363" s="4"/>
      <c r="K363" s="4"/>
    </row>
    <row r="364" spans="2:11" s="150" customFormat="1" ht="15" customHeight="1">
      <c r="B364" s="4"/>
      <c r="C364" s="4"/>
      <c r="D364" s="4"/>
      <c r="E364" s="4"/>
      <c r="F364" s="4"/>
      <c r="G364" s="4"/>
      <c r="H364" s="4"/>
      <c r="I364" s="4"/>
      <c r="J364" s="4"/>
      <c r="K364" s="4"/>
    </row>
    <row r="365" spans="2:11" s="150" customFormat="1" ht="15" customHeight="1">
      <c r="B365" s="4"/>
      <c r="C365" s="4"/>
      <c r="D365" s="4"/>
      <c r="E365" s="4"/>
      <c r="F365" s="4"/>
      <c r="G365" s="4"/>
      <c r="H365" s="4"/>
      <c r="I365" s="4"/>
      <c r="J365" s="4"/>
      <c r="K365" s="4"/>
    </row>
    <row r="366" spans="2:11" s="150" customFormat="1" ht="15" customHeight="1">
      <c r="B366" s="4"/>
      <c r="C366" s="4"/>
      <c r="D366" s="4"/>
      <c r="E366" s="4"/>
      <c r="F366" s="4"/>
      <c r="G366" s="4"/>
      <c r="H366" s="4"/>
      <c r="I366" s="4"/>
      <c r="J366" s="4"/>
      <c r="K366" s="4"/>
    </row>
    <row r="367" spans="2:11" s="150" customFormat="1" ht="15" customHeight="1">
      <c r="B367" s="4"/>
      <c r="C367" s="4"/>
      <c r="D367" s="4"/>
      <c r="E367" s="4"/>
      <c r="F367" s="4"/>
      <c r="G367" s="4"/>
      <c r="H367" s="4"/>
      <c r="I367" s="4"/>
      <c r="J367" s="4"/>
      <c r="K367" s="4"/>
    </row>
    <row r="368" spans="2:11" s="150" customFormat="1" ht="15" customHeight="1">
      <c r="B368" s="4"/>
      <c r="C368" s="4"/>
      <c r="D368" s="4"/>
      <c r="E368" s="4"/>
      <c r="F368" s="4"/>
      <c r="G368" s="4"/>
      <c r="H368" s="4"/>
      <c r="I368" s="4"/>
      <c r="J368" s="4"/>
      <c r="K368" s="4"/>
    </row>
    <row r="369" spans="2:11" s="150" customFormat="1" ht="15" customHeight="1">
      <c r="B369" s="4"/>
      <c r="C369" s="4"/>
      <c r="D369" s="4"/>
      <c r="E369" s="4"/>
      <c r="F369" s="4"/>
      <c r="G369" s="4"/>
      <c r="H369" s="4"/>
      <c r="I369" s="4"/>
      <c r="J369" s="4"/>
      <c r="K369" s="4"/>
    </row>
    <row r="370" spans="2:11" s="150" customFormat="1" ht="15" customHeight="1">
      <c r="B370" s="4"/>
      <c r="C370" s="4"/>
      <c r="D370" s="4"/>
      <c r="E370" s="4"/>
      <c r="F370" s="4"/>
      <c r="G370" s="4"/>
      <c r="H370" s="4"/>
      <c r="I370" s="4"/>
      <c r="J370" s="4"/>
      <c r="K370" s="4"/>
    </row>
    <row r="371" spans="2:11" s="150" customFormat="1" ht="15" customHeight="1">
      <c r="B371" s="4"/>
      <c r="C371" s="4"/>
      <c r="D371" s="4"/>
      <c r="E371" s="4"/>
      <c r="F371" s="4"/>
      <c r="G371" s="4"/>
      <c r="H371" s="4"/>
      <c r="I371" s="4"/>
      <c r="J371" s="4"/>
      <c r="K371" s="4"/>
    </row>
    <row r="372" spans="2:11" s="150" customFormat="1" ht="15" customHeight="1">
      <c r="B372" s="4"/>
      <c r="C372" s="4"/>
      <c r="D372" s="4"/>
      <c r="E372" s="4"/>
      <c r="F372" s="4"/>
      <c r="G372" s="4"/>
      <c r="H372" s="4"/>
      <c r="I372" s="4"/>
      <c r="J372" s="4"/>
      <c r="K372" s="4"/>
    </row>
    <row r="373" spans="2:11" ht="14.25" customHeight="1"/>
    <row r="374" spans="2:11" ht="14.25" customHeight="1"/>
    <row r="375" spans="2:11" ht="14.25" customHeight="1"/>
  </sheetData>
  <dataValidations count="1">
    <dataValidation type="list" allowBlank="1" showInputMessage="1" showErrorMessage="1" sqref="C2:C11">
      <formula1>"OG, KR, EL, PS, OC, NNW OSP, OC p.p.m., AC p.p.m."</formula1>
    </dataValidation>
  </dataValidations>
  <pageMargins left="0.7" right="0.7" top="0.75" bottom="0.75" header="0.3" footer="0.3"/>
  <pageSetup paperSize="9" scale="58" orientation="landscape" r:id="rId1"/>
  <headerFooter>
    <oddHeader>&amp;LZałącznik nr 1d do SIWZ&amp;RZakładka nr 6</oddHeader>
    <oddFooter>&amp;LUbezpieczenie interesów majątkowych Gminy Koronowo&amp;RStrona &amp;P z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Zakresy nazwane</vt:lpstr>
      </vt:variant>
      <vt:variant>
        <vt:i4>1</vt:i4>
      </vt:variant>
    </vt:vector>
  </HeadingPairs>
  <TitlesOfParts>
    <vt:vector size="7" baseType="lpstr">
      <vt:lpstr>Zakładka nr 1</vt:lpstr>
      <vt:lpstr>Zakładka nr 2</vt:lpstr>
      <vt:lpstr>Zakładka nr 3</vt:lpstr>
      <vt:lpstr>Zakładka nr 4</vt:lpstr>
      <vt:lpstr>Zakładka nr 5</vt:lpstr>
      <vt:lpstr>Zakładka nr 6</vt:lpstr>
      <vt:lpstr>B1090000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PrzemekB</dc:creator>
  <cp:lastModifiedBy>Elżbieta Szalska</cp:lastModifiedBy>
  <cp:lastPrinted>2018-06-04T06:45:04Z</cp:lastPrinted>
  <dcterms:created xsi:type="dcterms:W3CDTF">2012-01-13T14:07:06Z</dcterms:created>
  <dcterms:modified xsi:type="dcterms:W3CDTF">2018-06-04T11:45:16Z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